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/>
  <calcPr fullCalcOnLoad="1"/>
</workbook>
</file>

<file path=xl/sharedStrings.xml><?xml version="1.0" encoding="utf-8"?>
<sst xmlns="http://schemas.openxmlformats.org/spreadsheetml/2006/main" count="596" uniqueCount="435">
  <si>
    <t>V (MPSV) 20-01</t>
  </si>
  <si>
    <t>Ministerstvo práce a sociálních věcí</t>
  </si>
  <si>
    <t>Na Poříčním právu 1/376, 128 01 Praha 2</t>
  </si>
  <si>
    <t>Schváleno ČSÚ pro MPSV</t>
  </si>
  <si>
    <t>ČV 118/16 ze dne 18. 10. 2016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</si>
  <si>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2018</t>
    </r>
    <r>
      <rPr>
        <sz val="9"/>
        <color indexed="8"/>
        <rFont val="Times New Roman"/>
        <family val="0"/>
      </rPr>
      <t xml:space="preserve">           </t>
    </r>
  </si>
  <si>
    <t xml:space="preserve">v rámci Programu statistických </t>
  </si>
  <si>
    <t>v elektronické podobě na MPSV - odboru finančního řízení a evaluací.</t>
  </si>
  <si>
    <t>zjišťování na rok 2017</t>
  </si>
  <si>
    <t>Kontaktní osoba: Ing. Zuzana Nová,</t>
  </si>
  <si>
    <t>e-mail: zuzana.nova@mpsv.cz,tel.: 221 922 553.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</si>
  <si>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</si>
  <si>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</si>
  <si>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</si>
  <si>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</si>
  <si>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</si>
  <si>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</si>
  <si>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Zpravodajská jednotka: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</si>
  <si>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</si>
  <si>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</si>
  <si>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</si>
  <si>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</si>
  <si>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</si>
  <si>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</si>
  <si>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</si>
  <si>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</si>
  <si>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2/14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</si>
  <si>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</si>
  <si>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</si>
  <si>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</si>
  <si>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</si>
  <si>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</si>
  <si>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</si>
  <si>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</si>
  <si>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</si>
  <si>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</si>
  <si>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</si>
  <si>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</si>
  <si>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</si>
  <si>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</si>
  <si>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</si>
  <si>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</si>
  <si>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</si>
  <si>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</si>
  <si>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</si>
  <si>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</si>
  <si>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</si>
  <si>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</si>
  <si>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</si>
  <si>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</si>
  <si>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</si>
  <si>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</si>
  <si>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</si>
  <si>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</si>
  <si>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</si>
  <si>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</si>
  <si>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</si>
  <si>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</si>
  <si>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</si>
  <si>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</si>
  <si>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</si>
  <si>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</si>
  <si>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</si>
  <si>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</si>
  <si>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</si>
  <si>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</si>
  <si>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</si>
  <si>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</si>
  <si>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</si>
  <si>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</si>
  <si>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</si>
  <si>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</si>
  <si>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</si>
  <si>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4.</t>
  </si>
  <si>
    <t>IV. Klienti řešení kurátorem pro děti a mládež</t>
  </si>
  <si>
    <t>Trestná činnost</t>
  </si>
  <si>
    <t>Řádek 81: Součet sl. 2 a 4 musí být roven sl. 1.</t>
  </si>
  <si>
    <t>Přestupky</t>
  </si>
  <si>
    <t>x</t>
  </si>
  <si>
    <t>Řádek 82: Sloupec 4 musí být roven sloupci 1.</t>
  </si>
  <si>
    <t>Výchovné problémy</t>
  </si>
  <si>
    <t>Řádek 83: Součet sl. 2 a 4 musí být roven sl. 1.</t>
  </si>
  <si>
    <t>Uložená trestní opatření</t>
  </si>
  <si>
    <t>Řádek 84: Sloupec 4 musí být roven sloupci 1.</t>
  </si>
  <si>
    <t>Uložená výchovná opatření mladistvým</t>
  </si>
  <si>
    <t>84a</t>
  </si>
  <si>
    <t>Řádek 84a: Sloupec 4 musí být roven sloupci 1.</t>
  </si>
  <si>
    <t>Mladiství ve výkonu vazby nebo ve výkonu odnětí svobody</t>
  </si>
  <si>
    <t>84b</t>
  </si>
  <si>
    <t>Řádek 84b: Sloupec 4 musí být roven sloupci 1.</t>
  </si>
  <si>
    <t>Opatření uložená dětem mladším 15 let</t>
  </si>
  <si>
    <t>Řádek 85: Sloupec 2 musí být roven sloupci 1.</t>
  </si>
  <si>
    <t>Vaše poznámky a připomínky:</t>
  </si>
  <si>
    <t>V (MPSV) 20-01    str. 3/14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</si>
  <si>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</si>
  <si>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</si>
  <si>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</si>
  <si>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</si>
  <si>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</si>
  <si>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</si>
  <si>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</si>
  <si>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jiným způsobem</t>
  </si>
  <si>
    <t>celkem</t>
  </si>
  <si>
    <t>k rodičům</t>
  </si>
  <si>
    <t>do jiné formy náhradní rodinné péče</t>
  </si>
  <si>
    <t>do osvojení</t>
  </si>
  <si>
    <t>do ústavního zařízení nebo       do ZDVOP</t>
  </si>
  <si>
    <t xml:space="preserve">Pěstounská péče </t>
  </si>
  <si>
    <t>89a</t>
  </si>
  <si>
    <t>Řádek 89a: Součet sloupců 3,4,5,6,7,8 se musí rovnat sloupci 9.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</si>
  <si>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</si>
  <si>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</si>
  <si>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3,4,5,6,7,8 se musí rovnat sloupci 9.</t>
  </si>
  <si>
    <t>Poručenství s osobní péčí poručníka</t>
  </si>
  <si>
    <t>89c</t>
  </si>
  <si>
    <t>Řádek 89c: Součet sloupců 3,4,5,6,7,8 se musí rovnat sloupci 9.</t>
  </si>
  <si>
    <t>Svěření dítěte do péče jiné osoby</t>
  </si>
  <si>
    <t>89d</t>
  </si>
  <si>
    <t>Řádek 89d: Součet sloupců 3,4,5,6,7,8 se musí rovnat sloupci 9.</t>
  </si>
  <si>
    <t>B. Počet osob vykonávajících náhradní rodinnou péči</t>
  </si>
  <si>
    <t>Počet osob, které mají svěřeno alespoň jedno dítě do náhradní rodinné péče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</si>
  <si>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</si>
  <si>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</si>
  <si>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</si>
  <si>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</si>
  <si>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</si>
  <si>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</si>
  <si>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cizí</t>
  </si>
  <si>
    <t>Pěstounská péče</t>
  </si>
  <si>
    <t>Řádek 90: Součet sloupců 4,5,6 se musí rovnat sloupci 3.</t>
  </si>
  <si>
    <t>Pěstounská péče                         na přechodnou dobu</t>
  </si>
  <si>
    <t>90a</t>
  </si>
  <si>
    <t>Řádek 90a: Součet sloupců 4,5,6 se musí rovnat sloupci 3.</t>
  </si>
  <si>
    <t>90b</t>
  </si>
  <si>
    <t>Řádek 90b: Součet sloupců 4,5,6 se musí rovnat sloupci 3.</t>
  </si>
  <si>
    <t>Péče jiné osoby</t>
  </si>
  <si>
    <t>90c</t>
  </si>
  <si>
    <t>Řádek 90c: Součet sloupců 4,5,6 se musí rovnat sloupci 3.</t>
  </si>
  <si>
    <t>C. Žadatelé o zprostředkování náhradní rodinné péče</t>
  </si>
  <si>
    <t>Počet podaných žádostí o zprostředkování náhradní rodinné péče</t>
  </si>
  <si>
    <t>nevyřízených       k 1. 1.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</si>
  <si>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</si>
  <si>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</si>
  <si>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</si>
  <si>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</si>
  <si>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</si>
  <si>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</si>
  <si>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</si>
  <si>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</si>
  <si>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</si>
  <si>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</si>
  <si>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</si>
  <si>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</si>
  <si>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dětí svěřených do pěstounské péče v rodině</t>
  </si>
  <si>
    <t>7 a více</t>
  </si>
  <si>
    <t>Počet osob, s nimiž byla sjednána dohoda o výkonu pěstounské péče</t>
  </si>
  <si>
    <t>93a</t>
  </si>
  <si>
    <t>Řádek 97: Součet sloupců 1,2,3,4, se musí rovnat sloupci 5.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</si>
  <si>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</si>
  <si>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</si>
  <si>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98: Součet sloupců 1,2,3,4, se musí rovnat sloupci 5.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</si>
  <si>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</si>
  <si>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</si>
  <si>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99: Součet sloupců 1,2,3,4, se musí rovnat sloupci 5.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</si>
  <si>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</si>
  <si>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</si>
  <si>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</si>
  <si>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</si>
  <si>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</si>
  <si>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</si>
  <si>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</si>
  <si>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</si>
  <si>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</si>
  <si>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</si>
  <si>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</si>
  <si>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</si>
  <si>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</si>
  <si>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</si>
  <si>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</si>
  <si>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</si>
  <si>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žádosti zákonného zástupce, žádosti dítěte, žádosti OSPOD se souhlasem rodiče</t>
  </si>
  <si>
    <t>96b</t>
  </si>
  <si>
    <t>V (MPSV) 20-01    str. 4/14</t>
  </si>
  <si>
    <t>E.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</si>
  <si>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</si>
  <si>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</si>
  <si>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</si>
  <si>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</si>
  <si>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</si>
  <si>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</si>
  <si>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</si>
  <si>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</si>
  <si>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 xml:space="preserve">E. Děti odebrané z péče rodičů - pokračování 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</si>
  <si>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</si>
  <si>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</si>
  <si>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</si>
  <si>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</si>
  <si>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</si>
  <si>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</si>
  <si>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</si>
  <si>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</si>
  <si>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</si>
  <si>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</si>
  <si>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</si>
  <si>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</si>
  <si>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</si>
  <si>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Sloupec 5: řádky 99a a 99b se musí rovnat řádku 99c</t>
  </si>
  <si>
    <t>VII. A Evidenční údaje</t>
  </si>
  <si>
    <t>Počet případů                                                                                        ve sledovaném roce</t>
  </si>
  <si>
    <t>z toho soudem vyhověno</t>
  </si>
  <si>
    <t>z toho soudem zamítnuto</t>
  </si>
  <si>
    <t>z toho soudem nerozhodnuto</t>
  </si>
  <si>
    <t>Podané návrhy (podněty)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</si>
  <si>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</si>
  <si>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</si>
  <si>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</si>
  <si>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</si>
  <si>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</si>
  <si>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</si>
  <si>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uložení výchovného opatření podle § 13 zákona                                                                  č. 359/1999 Sb. (dále jen ZSPOD)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</si>
  <si>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</si>
  <si>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</si>
  <si>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</si>
  <si>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</si>
  <si>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</si>
  <si>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</si>
  <si>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</si>
  <si>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</si>
  <si>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</si>
  <si>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</si>
  <si>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</si>
  <si>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</si>
  <si>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</si>
  <si>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určení rodičovství</t>
  </si>
  <si>
    <t>106i</t>
  </si>
  <si>
    <t>popření otcovství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</si>
  <si>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</si>
  <si>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</si>
  <si>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</si>
  <si>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</si>
  <si>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</si>
  <si>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</si>
  <si>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</si>
  <si>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</si>
  <si>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</si>
  <si>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</si>
  <si>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</si>
  <si>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</si>
  <si>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</si>
  <si>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</si>
  <si>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</si>
  <si>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</si>
  <si>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</si>
  <si>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Orgán sociálně-právní ochrany jmenován opatrovníkem podle § 45 odst.2 TŘ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</si>
  <si>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</si>
  <si>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</si>
  <si>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</si>
  <si>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</si>
  <si>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</si>
  <si>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</si>
  <si>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dětí odložených do babyboxu</t>
  </si>
  <si>
    <t xml:space="preserve">VII. B Rozhodovací činnost obecního úřadu </t>
  </si>
  <si>
    <t>V (MPSV) 20-01    str. 5/14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</si>
  <si>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</si>
  <si>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</si>
  <si>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</si>
  <si>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</si>
  <si>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</si>
  <si>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</si>
  <si>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</si>
  <si>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</si>
  <si>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</si>
  <si>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</si>
  <si>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</si>
  <si>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</si>
  <si>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</si>
  <si>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</si>
  <si>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</si>
  <si>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</si>
  <si>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</si>
  <si>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</si>
  <si>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</si>
  <si>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</si>
  <si>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</si>
  <si>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</si>
  <si>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</si>
  <si>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</si>
  <si>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</si>
  <si>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</si>
  <si>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</si>
  <si>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</si>
  <si>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</si>
  <si>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</si>
  <si>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</si>
  <si>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</si>
  <si>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</si>
  <si>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</si>
  <si>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</si>
  <si>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</si>
  <si>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</si>
  <si>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</si>
  <si>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</si>
  <si>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</si>
  <si>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6/14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</si>
  <si>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</si>
  <si>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</si>
  <si>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</si>
  <si>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</si>
  <si>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</si>
  <si>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</si>
  <si>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</si>
  <si>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</si>
  <si>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</si>
  <si>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</si>
  <si>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</si>
  <si>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</si>
  <si>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</si>
  <si>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</si>
  <si>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</si>
  <si>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</si>
  <si>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</si>
  <si>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</si>
  <si>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</si>
  <si>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</si>
  <si>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</si>
  <si>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</si>
  <si>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</si>
  <si>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</si>
  <si>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</si>
  <si>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</si>
  <si>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</si>
  <si>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</si>
  <si>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</si>
  <si>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</si>
  <si>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</si>
  <si>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</si>
  <si>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</si>
  <si>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</si>
  <si>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</si>
  <si>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</si>
  <si>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</si>
  <si>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</si>
  <si>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</si>
  <si>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</si>
  <si>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</si>
  <si>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</si>
  <si>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</si>
  <si>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</si>
  <si>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</si>
  <si>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</si>
  <si>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</si>
  <si>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</si>
  <si>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</si>
  <si>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</si>
  <si>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</si>
  <si>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</si>
  <si>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</si>
  <si>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umístění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</si>
  <si>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</si>
  <si>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</si>
  <si>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</si>
  <si>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</si>
  <si>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</si>
  <si>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</si>
  <si>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</si>
  <si>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</si>
  <si>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</si>
  <si>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</si>
  <si>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</si>
  <si>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</si>
  <si>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</si>
  <si>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7/14</t>
  </si>
  <si>
    <t>X. Přestupky a jiné správní delikty</t>
  </si>
  <si>
    <t>Pachatel přestupku nebo jiného správního deliktu</t>
  </si>
  <si>
    <t>rodič</t>
  </si>
  <si>
    <t>člen rodiny</t>
  </si>
  <si>
    <t>jiná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</si>
  <si>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</si>
  <si>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</si>
  <si>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</si>
  <si>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</si>
  <si>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</si>
  <si>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a</t>
  </si>
  <si>
    <t>Přestupek podle § 59 odst. 1 písm. d) ZSPOD a jiný správní delikt podle § 59f odst. 1 písm. b) ZSPOD</t>
  </si>
  <si>
    <t>Řádek 172: Součet sloupců 2 až 6 se musí rovnat sloupci 1.</t>
  </si>
  <si>
    <t>Přestupek podle § 59 odst. 1 písm. e) ZSPOD</t>
  </si>
  <si>
    <t>Řádek 173: Součet sloupců 2 až 4 se musí rovnat sloupci 1.</t>
  </si>
  <si>
    <t>Přestupek podle § 59 odst. 1 písm. f) ZSPOD</t>
  </si>
  <si>
    <t>Řádek 174: Součet sloupců 2 až 4 se musí rovnat sloupci 1.</t>
  </si>
  <si>
    <t>Přestupek podle § 59 odst. 1 písm. g) ZSPOD</t>
  </si>
  <si>
    <t>Řádek 175: Součet sloupců 2 až 4 se musí rovnat sloupci 1.</t>
  </si>
  <si>
    <t>Přestupek podle § 59 odst. 1 písm. h) ZSPOD</t>
  </si>
  <si>
    <t>Řádek 176: Součet sloupců 2 až 4 se musí rovnat sloupci 1.</t>
  </si>
  <si>
    <t>Přestupek podle § 59 odst. 1 písm. i) ZSPOD</t>
  </si>
  <si>
    <t>176a</t>
  </si>
  <si>
    <t>Řádek 176a: Součet sloupců 2 až 4 se musí rovnat sloupci 1.</t>
  </si>
  <si>
    <t>Přestupek podle § 59 odst. 1 písm. j) ZSPOD</t>
  </si>
  <si>
    <t>176b</t>
  </si>
  <si>
    <t>Řádek 176b: Součet sloupců 2 až 4 se musí rovnat sloupci 1.</t>
  </si>
  <si>
    <t>Přestupek podle § 59a odst. 1 písm. a) ZSPOD</t>
  </si>
  <si>
    <t>176c</t>
  </si>
  <si>
    <t>Řádek 176c: Součet sloupců 2 až 4 se musí rovnat sloupci 1.</t>
  </si>
  <si>
    <t>Přestupek podle § 59a odst. 1 písm. b) ZSPOD</t>
  </si>
  <si>
    <t>176d</t>
  </si>
  <si>
    <t>Řádek 176d: Součet sloupců 2 až 4 se musí rovnat sloupci 1.</t>
  </si>
  <si>
    <t>Přestupek podle § 59a odst. 1 písm. c) ZSPOD</t>
  </si>
  <si>
    <t>176e</t>
  </si>
  <si>
    <t>Řádek 176e: Součet sloupců 2 až 4 se musí rovnat sloupci 1.</t>
  </si>
  <si>
    <t>Přestupek podle § 59b odst. 1 písm. a) ZSPOD a jiný správní delikt podle § 59g odst. 1 písm. a) ZSPOD</t>
  </si>
  <si>
    <t>176f</t>
  </si>
  <si>
    <t>Řádek 176f: Součet sloupců 4 až 6 se musí rovnat sloupci 1.</t>
  </si>
  <si>
    <t>Přestupek podle § 59b odst. 1 písm. b) ZSPOD a jiný správní delikt podle § 59g odst. 1 písm. b) ZSPOD</t>
  </si>
  <si>
    <t>176g</t>
  </si>
  <si>
    <t>Řádek 176g: Součet sloupců 4 až 6 se musí rovnat sloupci 1.</t>
  </si>
  <si>
    <t>Přestupek podle § 59b odst. 1 písm. c) ZSPOD a jiný správní delikt podle § 59g odst. 1 písm. c) ZSPOD</t>
  </si>
  <si>
    <t>176h</t>
  </si>
  <si>
    <t>Řádek 176h: Součet sloupců 4 až 6 se musí rovnat sloupci 1.</t>
  </si>
  <si>
    <t>Přestupek podle § 59c odst. 1 ZSPOD a jiný správní delikt podle § 59h odst. 1ZSPOD</t>
  </si>
  <si>
    <t>176i</t>
  </si>
  <si>
    <t>Řádek 176i: Součet sloupců 4 až 6 se musí rovnat sloupci 1.</t>
  </si>
  <si>
    <t>Přestupek podle § 59d odst. 1 ZSPOD a jiný správní delikt podle § 59i odst. 1 ZSPOD</t>
  </si>
  <si>
    <t>176j</t>
  </si>
  <si>
    <t>Řádek 176j: Součet sloupců 4 až 6 se musí rovnat sloupci 1.</t>
  </si>
  <si>
    <t>Přestupek podle § 59e odst. 1 ZSPOD a jiný správní delikt podle § 59k odst. 1</t>
  </si>
  <si>
    <t>176k</t>
  </si>
  <si>
    <t>Řádek 176k: Součet sloupců 2 až 6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</si>
  <si>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</si>
  <si>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</si>
  <si>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z toho kurátoři pro děti a mládež</t>
  </si>
  <si>
    <t>z toho zaměstnanci vykonávající agendu dohod o výkonu pěstounské péče</t>
  </si>
  <si>
    <t>Počet zaměstnanců celkem</t>
  </si>
  <si>
    <t>Přepočtené úvazky zaměstnanců OSPOD</t>
  </si>
  <si>
    <t>181a</t>
  </si>
  <si>
    <t>Středočeský</t>
  </si>
  <si>
    <t>70891095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</si>
</sst>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0.0"/>
  </numFmts>
  <fonts count="72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Times New Roman CE"/>
      <family val="0"/>
    </font>
    <font>
      <sz val="11"/>
      <color indexed="8"/>
      <name val="Arial CE"/>
      <family val="0"/>
    </font>
    <font>
      <b/>
      <sz val="16"/>
      <color indexed="8"/>
      <name val="Times New Roman"/>
      <family val="0"/>
    </font>
    <font>
      <sz val="16"/>
      <color indexed="8"/>
      <name val="Arial CE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i/>
      <sz val="11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Times New Roman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darkGrid">
        <fgColor indexed="8"/>
        <bgColor indexed="1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62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wrapText="1"/>
      <protection/>
    </xf>
    <xf numFmtId="0" fontId="5" fillId="33" borderId="0" xfId="0" applyFont="1" applyFill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left"/>
      <protection/>
    </xf>
    <xf numFmtId="0" fontId="17" fillId="33" borderId="0" xfId="0" applyFont="1" applyFill="1" applyAlignment="1" applyProtection="1">
      <alignment horizontal="left" vertical="center" wrapText="1"/>
      <protection/>
    </xf>
    <xf numFmtId="0" fontId="18" fillId="33" borderId="0" xfId="0" applyFont="1" applyFill="1" applyAlignment="1" applyProtection="1">
      <alignment horizontal="left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4" fillId="33" borderId="31" xfId="0" applyFont="1" applyFill="1" applyBorder="1" applyAlignment="1" applyProtection="1">
      <alignment horizontal="left" vertical="center"/>
      <protection locked="0"/>
    </xf>
    <xf numFmtId="0" fontId="4" fillId="33" borderId="3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/>
      <protection/>
    </xf>
    <xf numFmtId="0" fontId="10" fillId="0" borderId="37" xfId="0" applyFont="1" applyFill="1" applyBorder="1" applyAlignment="1" applyProtection="1">
      <alignment horizontal="left" vertical="top" wrapText="1"/>
      <protection locked="0"/>
    </xf>
    <xf numFmtId="0" fontId="12" fillId="0" borderId="38" xfId="0" applyFont="1" applyFill="1" applyBorder="1" applyAlignment="1" applyProtection="1">
      <alignment horizontal="left" vertical="top" wrapText="1"/>
      <protection locked="0"/>
    </xf>
    <xf numFmtId="0" fontId="12" fillId="0" borderId="39" xfId="0" applyFont="1" applyFill="1" applyBorder="1" applyAlignment="1" applyProtection="1">
      <alignment horizontal="left" vertical="top" wrapText="1"/>
      <protection locked="0"/>
    </xf>
    <xf numFmtId="0" fontId="12" fillId="0" borderId="40" xfId="0" applyFont="1" applyFill="1" applyBorder="1" applyAlignment="1" applyProtection="1">
      <alignment horizontal="left" vertical="top" wrapText="1"/>
      <protection locked="0"/>
    </xf>
    <xf numFmtId="0" fontId="12" fillId="0" borderId="41" xfId="0" applyFont="1" applyFill="1" applyBorder="1" applyAlignment="1" applyProtection="1">
      <alignment horizontal="left" vertical="top" wrapText="1"/>
      <protection locked="0"/>
    </xf>
    <xf numFmtId="0" fontId="12" fillId="0" borderId="42" xfId="0" applyFont="1" applyFill="1" applyBorder="1" applyAlignment="1" applyProtection="1">
      <alignment horizontal="left" vertical="top" wrapText="1"/>
      <protection locked="0"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9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 wrapText="1"/>
      <protection/>
    </xf>
    <xf numFmtId="0" fontId="19" fillId="33" borderId="0" xfId="0" applyFont="1" applyFill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 vertical="top" wrapText="1"/>
      <protection locked="0"/>
    </xf>
    <xf numFmtId="0" fontId="5" fillId="0" borderId="45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20" fillId="33" borderId="11" xfId="0" applyFont="1" applyFill="1" applyBorder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5" fillId="33" borderId="47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9" fillId="33" borderId="0" xfId="0" applyFont="1" applyFill="1" applyAlignment="1" applyProtection="1">
      <alignment horizontal="left" wrapText="1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6" xfId="0" applyFont="1" applyFill="1" applyBorder="1" applyAlignment="1" applyProtection="1">
      <alignment vertical="center" wrapText="1"/>
      <protection/>
    </xf>
    <xf numFmtId="0" fontId="10" fillId="33" borderId="26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43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7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0" applyNumberFormat="1" applyFont="1" applyFill="1" applyBorder="1" applyAlignment="1" applyProtection="1">
      <alignment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34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33" xfId="0" applyNumberFormat="1" applyFont="1" applyFill="1" applyBorder="1" applyAlignment="1" applyProtection="1">
      <alignment horizontal="center" vertical="center"/>
      <protection locked="0"/>
    </xf>
    <xf numFmtId="164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164" fontId="4" fillId="0" borderId="49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52" xfId="0" applyNumberFormat="1" applyFont="1" applyFill="1" applyBorder="1" applyAlignment="1" applyProtection="1">
      <alignment horizontal="center"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wrapText="1"/>
      <protection/>
    </xf>
    <xf numFmtId="0" fontId="30" fillId="33" borderId="44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49" fontId="12" fillId="0" borderId="13" xfId="0" applyNumberFormat="1" applyFont="1" applyFill="1" applyBorder="1" applyAlignment="1" applyProtection="1">
      <alignment horizontal="center"/>
      <protection locked="0"/>
    </xf>
    <xf numFmtId="49" fontId="12" fillId="0" borderId="14" xfId="0" applyNumberFormat="1" applyFont="1" applyFill="1" applyBorder="1" applyAlignment="1" applyProtection="1">
      <alignment horizontal="center"/>
      <protection locked="0"/>
    </xf>
    <xf numFmtId="49" fontId="12" fillId="0" borderId="15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 horizontal="right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2" fillId="33" borderId="0" xfId="0" applyNumberFormat="1" applyFont="1" applyFill="1" applyAlignment="1" applyProtection="1">
      <alignment vertical="center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center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4" fillId="34" borderId="57" xfId="0" applyFont="1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left" wrapText="1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left" vertical="center" wrapText="1"/>
      <protection/>
    </xf>
    <xf numFmtId="0" fontId="5" fillId="33" borderId="56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 wrapText="1"/>
      <protection/>
    </xf>
    <xf numFmtId="0" fontId="10" fillId="33" borderId="5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61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10" fillId="33" borderId="62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62" xfId="0" applyFont="1" applyFill="1" applyBorder="1" applyAlignment="1" applyProtection="1">
      <alignment horizontal="center" vertical="center"/>
      <protection locked="0"/>
    </xf>
    <xf numFmtId="164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11" fillId="33" borderId="35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 wrapText="1"/>
      <protection/>
    </xf>
    <xf numFmtId="0" fontId="11" fillId="33" borderId="36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0" fillId="33" borderId="62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Alignment="1" applyProtection="1">
      <alignment horizontal="left"/>
      <protection/>
    </xf>
    <xf numFmtId="0" fontId="33" fillId="0" borderId="0" xfId="0" applyFont="1" applyFill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vertical="center" wrapText="1"/>
      <protection/>
    </xf>
    <xf numFmtId="0" fontId="2" fillId="0" borderId="5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0" fillId="0" borderId="56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 applyProtection="1">
      <alignment horizontal="left" vertical="top" wrapText="1"/>
      <protection locked="0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0" fillId="0" borderId="42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2" fillId="0" borderId="38" xfId="0" applyFont="1" applyFill="1" applyBorder="1" applyAlignment="1" applyProtection="1">
      <alignment vertical="top" wrapText="1"/>
      <protection locked="0"/>
    </xf>
    <xf numFmtId="0" fontId="2" fillId="0" borderId="39" xfId="0" applyFont="1" applyFill="1" applyBorder="1" applyAlignment="1" applyProtection="1">
      <alignment vertical="top" wrapText="1"/>
      <protection locked="0"/>
    </xf>
    <xf numFmtId="0" fontId="2" fillId="0" borderId="63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4" xfId="0" applyFont="1" applyFill="1" applyBorder="1" applyAlignment="1" applyProtection="1">
      <alignment vertical="top" wrapText="1"/>
      <protection locked="0"/>
    </xf>
    <xf numFmtId="0" fontId="2" fillId="0" borderId="40" xfId="0" applyFont="1" applyFill="1" applyBorder="1" applyAlignment="1" applyProtection="1">
      <alignment vertical="top" wrapText="1"/>
      <protection locked="0"/>
    </xf>
    <xf numFmtId="0" fontId="2" fillId="0" borderId="41" xfId="0" applyFont="1" applyFill="1" applyBorder="1" applyAlignment="1" applyProtection="1">
      <alignment vertical="top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33" borderId="43" xfId="0" applyFont="1" applyFill="1" applyBorder="1" applyAlignment="1" applyProtection="1">
      <alignment horizontal="left" vertical="center"/>
      <protection/>
    </xf>
    <xf numFmtId="0" fontId="2" fillId="33" borderId="56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5" fillId="33" borderId="65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6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66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/>
      <protection/>
    </xf>
    <xf numFmtId="0" fontId="5" fillId="33" borderId="57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vertical="center" wrapText="1"/>
      <protection/>
    </xf>
    <xf numFmtId="0" fontId="6" fillId="33" borderId="17" xfId="0" applyFont="1" applyFill="1" applyBorder="1" applyAlignment="1" applyProtection="1">
      <alignment vertical="center" wrapText="1"/>
      <protection/>
    </xf>
    <xf numFmtId="0" fontId="5" fillId="33" borderId="54" xfId="0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4" xfId="0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52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54" xfId="0" applyFont="1" applyFill="1" applyBorder="1" applyAlignment="1" applyProtection="1">
      <alignment vertical="center" wrapText="1"/>
      <protection/>
    </xf>
    <xf numFmtId="0" fontId="6" fillId="33" borderId="43" xfId="0" applyFont="1" applyFill="1" applyBorder="1" applyAlignment="1" applyProtection="1">
      <alignment vertical="center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3" borderId="67" xfId="0" applyFont="1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vertical="center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69" xfId="0" applyFont="1" applyFill="1" applyBorder="1" applyAlignment="1" applyProtection="1">
      <alignment horizontal="center" vertical="center" wrapText="1"/>
      <protection/>
    </xf>
    <xf numFmtId="0" fontId="5" fillId="33" borderId="70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6" fillId="33" borderId="38" xfId="0" applyFont="1" applyFill="1" applyBorder="1" applyAlignment="1" applyProtection="1">
      <alignment horizontal="center" vertical="center" wrapText="1"/>
      <protection/>
    </xf>
    <xf numFmtId="0" fontId="6" fillId="33" borderId="39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vertical="center" wrapText="1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6" fillId="33" borderId="72" xfId="0" applyFont="1" applyFill="1" applyBorder="1" applyAlignment="1" applyProtection="1">
      <alignment vertical="center" wrapText="1"/>
      <protection/>
    </xf>
    <xf numFmtId="0" fontId="5" fillId="33" borderId="63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73" xfId="0" applyFont="1" applyFill="1" applyBorder="1" applyAlignment="1" applyProtection="1">
      <alignment vertical="center" wrapText="1"/>
      <protection/>
    </xf>
    <xf numFmtId="0" fontId="6" fillId="33" borderId="26" xfId="0" applyFont="1" applyFill="1" applyBorder="1" applyAlignment="1" applyProtection="1">
      <alignment vertical="center" wrapText="1"/>
      <protection/>
    </xf>
    <xf numFmtId="0" fontId="5" fillId="33" borderId="66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5" fillId="33" borderId="74" xfId="0" applyFont="1" applyFill="1" applyBorder="1" applyAlignment="1" applyProtection="1">
      <alignment vertical="center" wrapText="1"/>
      <protection/>
    </xf>
    <xf numFmtId="0" fontId="0" fillId="0" borderId="75" xfId="0" applyFill="1" applyBorder="1" applyAlignment="1" applyProtection="1">
      <alignment vertical="center"/>
      <protection/>
    </xf>
    <xf numFmtId="0" fontId="0" fillId="0" borderId="76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0" fillId="0" borderId="76" xfId="0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vertical="top" wrapText="1"/>
      <protection locked="0"/>
    </xf>
    <xf numFmtId="0" fontId="0" fillId="0" borderId="39" xfId="0" applyFill="1" applyBorder="1" applyAlignment="1" applyProtection="1">
      <alignment vertical="top" wrapText="1"/>
      <protection locked="0"/>
    </xf>
    <xf numFmtId="0" fontId="0" fillId="0" borderId="40" xfId="0" applyFill="1" applyBorder="1" applyAlignment="1" applyProtection="1">
      <alignment vertical="top" wrapText="1"/>
      <protection locked="0"/>
    </xf>
    <xf numFmtId="0" fontId="0" fillId="0" borderId="41" xfId="0" applyFill="1" applyBorder="1" applyAlignment="1" applyProtection="1">
      <alignment vertical="top" wrapText="1"/>
      <protection locked="0"/>
    </xf>
    <xf numFmtId="0" fontId="0" fillId="0" borderId="42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3" xfId="0" applyFont="1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5" fillId="33" borderId="74" xfId="0" applyFont="1" applyFill="1" applyBorder="1" applyAlignment="1" applyProtection="1">
      <alignment horizontal="left" vertical="center" wrapText="1"/>
      <protection/>
    </xf>
    <xf numFmtId="0" fontId="5" fillId="33" borderId="75" xfId="0" applyFont="1" applyFill="1" applyBorder="1" applyAlignment="1" applyProtection="1">
      <alignment horizontal="left" vertical="center" wrapText="1"/>
      <protection/>
    </xf>
    <xf numFmtId="0" fontId="5" fillId="33" borderId="76" xfId="0" applyFont="1" applyFill="1" applyBorder="1" applyAlignment="1" applyProtection="1">
      <alignment horizontal="left" vertical="center" wrapText="1"/>
      <protection/>
    </xf>
    <xf numFmtId="0" fontId="5" fillId="33" borderId="77" xfId="0" applyFont="1" applyFill="1" applyBorder="1" applyAlignment="1" applyProtection="1">
      <alignment vertical="center" wrapText="1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5" fillId="33" borderId="79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5" fillId="33" borderId="3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19" fillId="33" borderId="35" xfId="0" applyFont="1" applyFill="1" applyBorder="1" applyAlignment="1" applyProtection="1">
      <alignment horizontal="left" vertical="top" wrapText="1"/>
      <protection/>
    </xf>
    <xf numFmtId="0" fontId="34" fillId="33" borderId="54" xfId="0" applyFont="1" applyFill="1" applyBorder="1" applyAlignment="1" applyProtection="1">
      <alignment horizontal="left" vertical="top" wrapText="1"/>
      <protection/>
    </xf>
    <xf numFmtId="0" fontId="34" fillId="33" borderId="36" xfId="0" applyFont="1" applyFill="1" applyBorder="1" applyAlignment="1" applyProtection="1">
      <alignment horizontal="left" vertical="top" wrapText="1"/>
      <protection/>
    </xf>
    <xf numFmtId="0" fontId="34" fillId="33" borderId="17" xfId="0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left" vertical="top" wrapText="1"/>
      <protection/>
    </xf>
    <xf numFmtId="0" fontId="6" fillId="33" borderId="54" xfId="0" applyFont="1" applyFill="1" applyBorder="1" applyAlignment="1" applyProtection="1">
      <alignment horizontal="left" vertical="top" wrapText="1"/>
      <protection/>
    </xf>
    <xf numFmtId="0" fontId="6" fillId="33" borderId="36" xfId="0" applyFont="1" applyFill="1" applyBorder="1" applyAlignment="1" applyProtection="1">
      <alignment horizontal="left" vertical="top" wrapText="1"/>
      <protection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35" fillId="33" borderId="35" xfId="0" applyFont="1" applyFill="1" applyBorder="1" applyAlignment="1" applyProtection="1">
      <alignment horizontal="left" vertical="top" wrapText="1"/>
      <protection/>
    </xf>
    <xf numFmtId="0" fontId="36" fillId="33" borderId="54" xfId="0" applyFont="1" applyFill="1" applyBorder="1" applyAlignment="1" applyProtection="1">
      <alignment horizontal="left" vertical="top" wrapText="1"/>
      <protection/>
    </xf>
    <xf numFmtId="0" fontId="36" fillId="33" borderId="31" xfId="0" applyFont="1" applyFill="1" applyBorder="1" applyAlignment="1" applyProtection="1">
      <alignment horizontal="left" vertical="top" wrapText="1"/>
      <protection/>
    </xf>
    <xf numFmtId="0" fontId="36" fillId="33" borderId="32" xfId="0" applyFont="1" applyFill="1" applyBorder="1" applyAlignment="1" applyProtection="1">
      <alignment horizontal="left" vertical="top" wrapText="1"/>
      <protection/>
    </xf>
    <xf numFmtId="0" fontId="36" fillId="33" borderId="36" xfId="0" applyFont="1" applyFill="1" applyBorder="1" applyAlignment="1" applyProtection="1">
      <alignment horizontal="left" vertical="top" wrapText="1"/>
      <protection/>
    </xf>
    <xf numFmtId="0" fontId="36" fillId="33" borderId="17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35" xfId="0" applyNumberFormat="1" applyFont="1" applyFill="1" applyBorder="1" applyAlignment="1" applyProtection="1">
      <alignment horizontal="left" vertical="top" wrapText="1"/>
      <protection/>
    </xf>
    <xf numFmtId="49" fontId="2" fillId="33" borderId="54" xfId="0" applyNumberFormat="1" applyFont="1" applyFill="1" applyBorder="1" applyAlignment="1" applyProtection="1">
      <alignment horizontal="left" vertical="top" wrapText="1"/>
      <protection/>
    </xf>
    <xf numFmtId="49" fontId="2" fillId="33" borderId="31" xfId="0" applyNumberFormat="1" applyFont="1" applyFill="1" applyBorder="1" applyAlignment="1" applyProtection="1">
      <alignment horizontal="left" vertical="top" wrapText="1"/>
      <protection/>
    </xf>
    <xf numFmtId="49" fontId="2" fillId="33" borderId="32" xfId="0" applyNumberFormat="1" applyFont="1" applyFill="1" applyBorder="1" applyAlignment="1" applyProtection="1">
      <alignment horizontal="left" vertical="top" wrapText="1"/>
      <protection/>
    </xf>
    <xf numFmtId="49" fontId="2" fillId="33" borderId="36" xfId="0" applyNumberFormat="1" applyFont="1" applyFill="1" applyBorder="1" applyAlignment="1" applyProtection="1">
      <alignment horizontal="left" vertical="top" wrapText="1"/>
      <protection/>
    </xf>
    <xf numFmtId="49" fontId="2" fillId="33" borderId="17" xfId="0" applyNumberFormat="1" applyFont="1" applyFill="1" applyBorder="1" applyAlignment="1" applyProtection="1">
      <alignment horizontal="left" vertical="top" wrapText="1"/>
      <protection/>
    </xf>
    <xf numFmtId="0" fontId="2" fillId="33" borderId="35" xfId="0" applyFont="1" applyFill="1" applyBorder="1" applyAlignment="1" applyProtection="1">
      <alignment horizontal="center" vertical="top" wrapText="1"/>
      <protection/>
    </xf>
    <xf numFmtId="0" fontId="2" fillId="33" borderId="54" xfId="0" applyFont="1" applyFill="1" applyBorder="1" applyAlignment="1" applyProtection="1">
      <alignment horizontal="center" vertical="top" wrapText="1"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vertical="center"/>
      <protection/>
    </xf>
    <xf numFmtId="0" fontId="2" fillId="34" borderId="44" xfId="0" applyFont="1" applyFill="1" applyBorder="1" applyAlignment="1" applyProtection="1">
      <alignment horizontal="left" vertical="top" wrapText="1"/>
      <protection locked="0"/>
    </xf>
    <xf numFmtId="0" fontId="2" fillId="34" borderId="45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0" fillId="33" borderId="56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165" fontId="2" fillId="34" borderId="10" xfId="0" applyNumberFormat="1" applyFont="1" applyFill="1" applyBorder="1" applyAlignment="1" applyProtection="1">
      <alignment horizontal="center" vertical="center" wrapText="1"/>
      <protection/>
    </xf>
    <xf numFmtId="165" fontId="0" fillId="34" borderId="10" xfId="0" applyNumberForma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114300</xdr:colOff>
      <xdr:row>3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62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12" sqref="H12:J12"/>
    </sheetView>
  </sheetViews>
  <sheetFormatPr defaultColWidth="9.00390625" defaultRowHeight="0" customHeight="1" zeroHeight="1"/>
  <cols>
    <col min="1" max="1" width="1.625" style="78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78" customWidth="1"/>
    <col min="12" max="14" width="0" style="0" hidden="1" customWidth="1"/>
  </cols>
  <sheetData>
    <row r="1" spans="1:11" s="78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286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286"/>
      <c r="C3" s="45"/>
      <c r="D3" s="45"/>
      <c r="E3" s="45"/>
      <c r="F3" s="45"/>
      <c r="G3" s="45"/>
      <c r="H3" s="287" t="s">
        <v>0</v>
      </c>
      <c r="I3" s="288"/>
      <c r="J3" s="289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79"/>
      <c r="F6" s="79"/>
      <c r="G6" s="84"/>
      <c r="H6" s="28" t="s">
        <v>3</v>
      </c>
      <c r="I6" s="27"/>
      <c r="J6" s="45"/>
      <c r="K6" s="40"/>
    </row>
    <row r="7" spans="1:11" ht="13.5" customHeight="1">
      <c r="A7" s="40"/>
      <c r="B7" s="79"/>
      <c r="C7" s="79"/>
      <c r="D7" s="79"/>
      <c r="E7" s="79"/>
      <c r="F7" s="79"/>
      <c r="G7" s="85"/>
      <c r="H7" s="28" t="s">
        <v>4</v>
      </c>
      <c r="I7" s="27"/>
      <c r="J7" s="45"/>
      <c r="K7" s="40"/>
    </row>
    <row r="8" spans="1:11" ht="12.75" customHeight="1">
      <c r="A8" s="40"/>
      <c r="B8" s="290" t="s">
        <v>5</v>
      </c>
      <c r="C8" s="290"/>
      <c r="D8" s="290"/>
      <c r="E8" s="290"/>
      <c r="F8" s="290"/>
      <c r="G8" s="290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290" t="s">
        <v>10</v>
      </c>
      <c r="C11" s="290"/>
      <c r="D11" s="290"/>
      <c r="E11" s="290"/>
      <c r="F11" s="290"/>
      <c r="G11" s="37"/>
      <c r="H11" s="293" t="s">
        <v>11</v>
      </c>
      <c r="I11" s="294"/>
      <c r="J11" s="295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296" t="s">
        <v>434</v>
      </c>
      <c r="I12" s="297"/>
      <c r="J12" s="298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89"/>
      <c r="I13" s="89"/>
      <c r="J13" s="85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90" t="s">
        <v>14</v>
      </c>
      <c r="H14" s="299" t="s">
        <v>433</v>
      </c>
      <c r="I14" s="300"/>
      <c r="J14" s="301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86"/>
      <c r="I15" s="86"/>
      <c r="J15" s="86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02" t="s">
        <v>17</v>
      </c>
      <c r="G16" s="303"/>
      <c r="H16" s="299"/>
      <c r="I16" s="300"/>
      <c r="J16" s="301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06"/>
      <c r="C19" s="307"/>
      <c r="D19" s="307"/>
      <c r="E19" s="307"/>
      <c r="F19" s="307"/>
      <c r="G19" s="307"/>
      <c r="H19" s="307"/>
      <c r="I19" s="307"/>
      <c r="J19" s="307"/>
      <c r="K19" s="40"/>
    </row>
    <row r="20" spans="1:11" ht="20.25" customHeight="1">
      <c r="A20" s="40"/>
      <c r="B20" s="306"/>
      <c r="C20" s="307"/>
      <c r="D20" s="307"/>
      <c r="E20" s="307"/>
      <c r="F20" s="307"/>
      <c r="G20" s="307"/>
      <c r="H20" s="307"/>
      <c r="I20" s="307"/>
      <c r="J20" s="307"/>
      <c r="K20" s="40"/>
    </row>
    <row r="21" spans="1:11" ht="22.5" customHeight="1">
      <c r="A21" s="40"/>
      <c r="B21" s="306" t="s">
        <v>18</v>
      </c>
      <c r="C21" s="307"/>
      <c r="D21" s="307"/>
      <c r="E21" s="307"/>
      <c r="F21" s="307"/>
      <c r="G21" s="307"/>
      <c r="H21" s="307"/>
      <c r="I21" s="307"/>
      <c r="J21" s="307"/>
      <c r="K21" s="40"/>
    </row>
    <row r="22" spans="1:11" ht="20.25" customHeight="1">
      <c r="A22" s="40"/>
      <c r="B22" s="306" t="s">
        <v>19</v>
      </c>
      <c r="C22" s="307"/>
      <c r="D22" s="307"/>
      <c r="E22" s="307"/>
      <c r="F22" s="307"/>
      <c r="G22" s="307"/>
      <c r="H22" s="307"/>
      <c r="I22" s="307"/>
      <c r="J22" s="307"/>
      <c r="K22" s="40"/>
    </row>
    <row r="23" spans="1:11" ht="20.25" customHeight="1">
      <c r="A23" s="40"/>
      <c r="B23" s="306" t="s">
        <v>20</v>
      </c>
      <c r="C23" s="306"/>
      <c r="D23" s="306"/>
      <c r="E23" s="306"/>
      <c r="F23" s="306"/>
      <c r="G23" s="306"/>
      <c r="H23" s="306"/>
      <c r="I23" s="306"/>
      <c r="J23" s="306"/>
      <c r="K23" s="40"/>
    </row>
    <row r="24" spans="1:11" ht="20.25" customHeight="1">
      <c r="A24" s="40"/>
      <c r="B24" s="91"/>
      <c r="C24" s="92"/>
      <c r="D24" s="92"/>
      <c r="E24" s="93"/>
      <c r="F24" s="94">
        <v>2017</v>
      </c>
      <c r="G24" s="92"/>
      <c r="H24" s="92"/>
      <c r="I24" s="92"/>
      <c r="J24" s="92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79"/>
      <c r="C27" s="45"/>
      <c r="D27" s="45"/>
      <c r="E27" s="45"/>
      <c r="F27" s="82"/>
      <c r="G27" s="292"/>
      <c r="H27" s="292"/>
      <c r="I27" s="45"/>
      <c r="J27" s="45"/>
      <c r="K27" s="40"/>
    </row>
    <row r="28" spans="1:11" ht="15" customHeight="1">
      <c r="A28" s="40"/>
      <c r="B28" s="79"/>
      <c r="C28" s="45"/>
      <c r="D28" s="45"/>
      <c r="E28" s="45"/>
      <c r="F28" s="82"/>
      <c r="G28" s="45"/>
      <c r="H28" s="45"/>
      <c r="I28" s="45"/>
      <c r="J28" s="45"/>
      <c r="K28" s="40"/>
    </row>
    <row r="29" spans="1:11" ht="43.5" customHeight="1">
      <c r="A29" s="40"/>
      <c r="B29" s="305"/>
      <c r="C29" s="305"/>
      <c r="D29" s="305"/>
      <c r="E29" s="305"/>
      <c r="F29" s="305"/>
      <c r="G29" s="305"/>
      <c r="H29" s="305"/>
      <c r="I29" s="305"/>
      <c r="J29" s="305"/>
      <c r="K29" s="40"/>
    </row>
    <row r="30" spans="1:11" ht="14.25" customHeight="1">
      <c r="A30" s="40"/>
      <c r="B30" s="79"/>
      <c r="C30" s="79"/>
      <c r="D30" s="79"/>
      <c r="E30" s="79"/>
      <c r="F30" s="79"/>
      <c r="G30" s="85"/>
      <c r="H30" s="85"/>
      <c r="I30" s="85"/>
      <c r="J30" s="85"/>
      <c r="K30" s="40"/>
    </row>
    <row r="31" spans="1:11" ht="33.75" customHeight="1">
      <c r="A31" s="40"/>
      <c r="B31" s="308"/>
      <c r="C31" s="308"/>
      <c r="D31" s="308"/>
      <c r="E31" s="308"/>
      <c r="F31" s="308"/>
      <c r="G31" s="308"/>
      <c r="H31" s="308"/>
      <c r="I31" s="308"/>
      <c r="J31" s="308"/>
      <c r="K31" s="40"/>
    </row>
    <row r="32" spans="1:11" ht="10.5" customHeight="1">
      <c r="A32" s="40"/>
      <c r="B32" s="79"/>
      <c r="C32" s="85"/>
      <c r="D32" s="85"/>
      <c r="E32" s="85"/>
      <c r="F32" s="85"/>
      <c r="G32" s="85"/>
      <c r="H32" s="85"/>
      <c r="I32" s="85"/>
      <c r="J32" s="85"/>
      <c r="K32" s="40"/>
    </row>
    <row r="33" spans="1:11" ht="19.5" customHeight="1">
      <c r="A33" s="40"/>
      <c r="B33" s="311" t="s">
        <v>21</v>
      </c>
      <c r="C33" s="122" t="s">
        <v>22</v>
      </c>
      <c r="D33" s="123"/>
      <c r="E33" s="317"/>
      <c r="F33" s="317"/>
      <c r="G33" s="317"/>
      <c r="H33" s="317"/>
      <c r="I33" s="318"/>
      <c r="J33" s="319"/>
      <c r="K33" s="40"/>
    </row>
    <row r="34" spans="1:11" ht="19.5" customHeight="1">
      <c r="A34" s="40"/>
      <c r="B34" s="312"/>
      <c r="C34" s="124" t="s">
        <v>23</v>
      </c>
      <c r="D34" s="125"/>
      <c r="E34" s="320"/>
      <c r="F34" s="320"/>
      <c r="G34" s="320"/>
      <c r="H34" s="320"/>
      <c r="I34" s="321"/>
      <c r="J34" s="322"/>
      <c r="K34" s="40"/>
    </row>
    <row r="35" spans="1:11" ht="19.5" customHeight="1">
      <c r="A35" s="40"/>
      <c r="B35" s="312"/>
      <c r="C35" s="126" t="s">
        <v>24</v>
      </c>
      <c r="D35" s="127"/>
      <c r="E35" s="320"/>
      <c r="F35" s="320"/>
      <c r="G35" s="320"/>
      <c r="H35" s="320"/>
      <c r="I35" s="321"/>
      <c r="J35" s="322"/>
      <c r="K35" s="40"/>
    </row>
    <row r="36" spans="1:11" ht="19.5" customHeight="1">
      <c r="A36" s="40"/>
      <c r="B36" s="313"/>
      <c r="C36" s="128" t="s">
        <v>25</v>
      </c>
      <c r="D36" s="129"/>
      <c r="E36" s="314"/>
      <c r="F36" s="314"/>
      <c r="G36" s="314"/>
      <c r="H36" s="314"/>
      <c r="I36" s="315"/>
      <c r="J36" s="316"/>
      <c r="K36" s="40"/>
    </row>
    <row r="37" spans="1:11" ht="18.75" customHeight="1">
      <c r="A37" s="40"/>
      <c r="B37" s="309"/>
      <c r="C37" s="88"/>
      <c r="D37" s="88"/>
      <c r="E37" s="291"/>
      <c r="F37" s="291"/>
      <c r="G37" s="291"/>
      <c r="H37" s="291"/>
      <c r="I37" s="292"/>
      <c r="J37" s="292"/>
      <c r="K37" s="40"/>
    </row>
    <row r="38" spans="1:11" ht="18.75" customHeight="1">
      <c r="A38" s="40"/>
      <c r="B38" s="309"/>
      <c r="C38" s="87"/>
      <c r="D38" s="87"/>
      <c r="E38" s="291"/>
      <c r="F38" s="291"/>
      <c r="G38" s="291"/>
      <c r="H38" s="291"/>
      <c r="I38" s="292"/>
      <c r="J38" s="292"/>
      <c r="K38" s="40"/>
    </row>
    <row r="39" spans="1:11" ht="18.75" customHeight="1">
      <c r="A39" s="40"/>
      <c r="B39" s="309"/>
      <c r="C39" s="88"/>
      <c r="D39" s="88"/>
      <c r="E39" s="291"/>
      <c r="F39" s="291"/>
      <c r="G39" s="291"/>
      <c r="H39" s="291"/>
      <c r="I39" s="291"/>
      <c r="J39" s="291"/>
      <c r="K39" s="40"/>
    </row>
    <row r="40" spans="1:11" ht="18.75" customHeight="1">
      <c r="A40" s="40"/>
      <c r="B40" s="309"/>
      <c r="C40" s="88"/>
      <c r="D40" s="88"/>
      <c r="E40" s="291"/>
      <c r="F40" s="291"/>
      <c r="G40" s="291"/>
      <c r="H40" s="291"/>
      <c r="I40" s="291"/>
      <c r="J40" s="291"/>
      <c r="K40" s="40"/>
    </row>
    <row r="41" spans="1:11" ht="12" customHeight="1">
      <c r="A41" s="40"/>
      <c r="B41" s="304"/>
      <c r="C41" s="304"/>
      <c r="D41" s="45"/>
      <c r="E41" s="45"/>
      <c r="F41" s="83"/>
      <c r="G41" s="310"/>
      <c r="H41" s="310"/>
      <c r="I41" s="310"/>
      <c r="J41" s="310"/>
      <c r="K41" s="40"/>
    </row>
    <row r="42" ht="12.75" customHeight="1" hidden="1"/>
    <row r="43" ht="12.75" customHeight="1" hidden="1"/>
  </sheetData>
  <sheetProtection password="EC05" sheet="1"/>
  <mergeCells count="29"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1"/>
  <sheetViews>
    <sheetView showGridLines="0" zoomScalePageLayoutView="90" workbookViewId="0" topLeftCell="A1">
      <selection activeCell="B6" sqref="B6"/>
    </sheetView>
  </sheetViews>
  <sheetFormatPr defaultColWidth="9.00390625" defaultRowHeight="12.75" customHeight="1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80"/>
      <c r="K1" s="193"/>
      <c r="L1" s="193"/>
      <c r="M1" s="193"/>
      <c r="N1" s="193" t="s">
        <v>26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109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27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43"/>
      <c r="C6" s="143" t="s">
        <v>28</v>
      </c>
      <c r="D6" s="323" t="s">
        <v>29</v>
      </c>
      <c r="E6" s="324"/>
      <c r="F6" s="325"/>
      <c r="G6" s="323" t="s">
        <v>30</v>
      </c>
      <c r="H6" s="325"/>
      <c r="I6" s="323" t="s">
        <v>31</v>
      </c>
      <c r="J6" s="324"/>
      <c r="K6" s="325"/>
      <c r="L6" s="34"/>
      <c r="M6" s="34"/>
      <c r="N6" s="34"/>
    </row>
    <row r="7" spans="2:14" ht="24" customHeight="1">
      <c r="B7" s="31" t="s">
        <v>32</v>
      </c>
      <c r="C7" s="31" t="s">
        <v>33</v>
      </c>
      <c r="D7" s="326">
        <v>1</v>
      </c>
      <c r="E7" s="328"/>
      <c r="F7" s="327"/>
      <c r="G7" s="326">
        <v>2</v>
      </c>
      <c r="H7" s="327"/>
      <c r="I7" s="326">
        <v>3</v>
      </c>
      <c r="J7" s="328"/>
      <c r="K7" s="327"/>
      <c r="L7" s="35"/>
      <c r="M7" s="208"/>
      <c r="N7" s="209" t="s">
        <v>34</v>
      </c>
    </row>
    <row r="8" spans="2:14" ht="27" customHeight="1">
      <c r="B8" s="146" t="s">
        <v>35</v>
      </c>
      <c r="C8" s="31">
        <v>71</v>
      </c>
      <c r="D8" s="338">
        <v>25380</v>
      </c>
      <c r="E8" s="339"/>
      <c r="F8" s="340"/>
      <c r="G8" s="329">
        <v>10289</v>
      </c>
      <c r="H8" s="331"/>
      <c r="I8" s="329">
        <v>18734</v>
      </c>
      <c r="J8" s="330"/>
      <c r="K8" s="331"/>
      <c r="L8" s="207"/>
      <c r="M8" s="143" t="str">
        <f>IF(I9+J9+K9=SUM(D9:H9),"ok ","chyba")</f>
        <v>ok </v>
      </c>
      <c r="N8" s="210" t="s">
        <v>36</v>
      </c>
    </row>
    <row r="9" spans="2:14" ht="24.75" customHeight="1">
      <c r="B9" s="146" t="s">
        <v>37</v>
      </c>
      <c r="C9" s="31">
        <v>72</v>
      </c>
      <c r="D9" s="338">
        <v>1921</v>
      </c>
      <c r="E9" s="339"/>
      <c r="F9" s="340"/>
      <c r="G9" s="329">
        <v>4149</v>
      </c>
      <c r="H9" s="331"/>
      <c r="I9" s="329">
        <v>6070</v>
      </c>
      <c r="J9" s="330"/>
      <c r="K9" s="331"/>
      <c r="L9" s="207"/>
      <c r="M9" s="290"/>
      <c r="N9" s="290"/>
    </row>
    <row r="10" spans="2:14" ht="33.75" customHeight="1">
      <c r="B10" s="147" t="s">
        <v>38</v>
      </c>
      <c r="C10" s="147"/>
      <c r="D10" s="147"/>
      <c r="E10" s="147"/>
      <c r="F10" s="147"/>
      <c r="G10" s="147"/>
      <c r="H10" s="147"/>
      <c r="I10" s="147"/>
      <c r="J10" s="147"/>
      <c r="K10" s="12"/>
      <c r="L10" s="12"/>
      <c r="M10" s="12"/>
      <c r="N10" s="12"/>
    </row>
    <row r="11" spans="2:14" ht="22.5" customHeight="1">
      <c r="B11" s="160"/>
      <c r="C11" s="202"/>
      <c r="D11" s="341" t="s">
        <v>28</v>
      </c>
      <c r="E11" s="341" t="s">
        <v>39</v>
      </c>
      <c r="F11" s="350" t="s">
        <v>40</v>
      </c>
      <c r="G11" s="350"/>
      <c r="H11" s="350"/>
      <c r="I11" s="350"/>
      <c r="J11" s="350"/>
      <c r="K11" s="348"/>
      <c r="L11" s="34"/>
      <c r="M11" s="34"/>
      <c r="N11" s="34"/>
    </row>
    <row r="12" spans="2:14" ht="17.25" customHeight="1">
      <c r="B12" s="205"/>
      <c r="C12" s="206"/>
      <c r="D12" s="342"/>
      <c r="E12" s="342"/>
      <c r="F12" s="348" t="s">
        <v>41</v>
      </c>
      <c r="G12" s="341" t="s">
        <v>42</v>
      </c>
      <c r="H12" s="323" t="s">
        <v>43</v>
      </c>
      <c r="I12" s="324"/>
      <c r="J12" s="324"/>
      <c r="K12" s="325"/>
      <c r="L12" s="34"/>
      <c r="M12" s="34"/>
      <c r="N12" s="34"/>
    </row>
    <row r="13" spans="2:14" ht="57.75" customHeight="1">
      <c r="B13" s="203"/>
      <c r="C13" s="204"/>
      <c r="D13" s="343"/>
      <c r="E13" s="343"/>
      <c r="F13" s="349"/>
      <c r="G13" s="343"/>
      <c r="H13" s="143" t="s">
        <v>44</v>
      </c>
      <c r="I13" s="143" t="s">
        <v>45</v>
      </c>
      <c r="J13" s="143" t="s">
        <v>46</v>
      </c>
      <c r="K13" s="2" t="s">
        <v>47</v>
      </c>
      <c r="L13" s="25"/>
      <c r="M13" s="25"/>
      <c r="N13" s="25"/>
    </row>
    <row r="14" spans="2:14" ht="21" customHeight="1">
      <c r="B14" s="326" t="s">
        <v>32</v>
      </c>
      <c r="C14" s="327"/>
      <c r="D14" s="31" t="s">
        <v>33</v>
      </c>
      <c r="E14" s="31">
        <v>1</v>
      </c>
      <c r="F14" s="31">
        <v>2</v>
      </c>
      <c r="G14" s="74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51" t="s">
        <v>48</v>
      </c>
      <c r="C15" s="148" t="s">
        <v>49</v>
      </c>
      <c r="D15" s="149">
        <v>73</v>
      </c>
      <c r="E15" s="237">
        <v>50</v>
      </c>
      <c r="F15" s="237">
        <v>5</v>
      </c>
      <c r="G15" s="237">
        <v>0</v>
      </c>
      <c r="H15" s="237">
        <v>35</v>
      </c>
      <c r="I15" s="237">
        <v>7</v>
      </c>
      <c r="J15" s="237">
        <v>0</v>
      </c>
      <c r="K15" s="237">
        <v>4</v>
      </c>
      <c r="L15" s="207"/>
      <c r="M15" s="213" t="str">
        <f aca="true" t="shared" si="0" ref="M15:M21">IF(E15&gt;=H15+I15+J15+K15,"ok","chyba")</f>
        <v>ok</v>
      </c>
      <c r="N15" s="210" t="s">
        <v>50</v>
      </c>
    </row>
    <row r="16" spans="2:14" ht="33.75" customHeight="1">
      <c r="B16" s="352"/>
      <c r="C16" s="150" t="s">
        <v>51</v>
      </c>
      <c r="D16" s="149" t="s">
        <v>52</v>
      </c>
      <c r="E16" s="237">
        <v>52</v>
      </c>
      <c r="F16" s="237">
        <v>5</v>
      </c>
      <c r="G16" s="237">
        <v>0</v>
      </c>
      <c r="H16" s="237">
        <v>45</v>
      </c>
      <c r="I16" s="237">
        <v>1</v>
      </c>
      <c r="J16" s="237">
        <v>2</v>
      </c>
      <c r="K16" s="237">
        <v>3</v>
      </c>
      <c r="L16" s="207"/>
      <c r="M16" s="213" t="str">
        <f t="shared" si="0"/>
        <v>ok</v>
      </c>
      <c r="N16" s="210" t="s">
        <v>53</v>
      </c>
    </row>
    <row r="17" spans="2:14" ht="33.75" customHeight="1">
      <c r="B17" s="352"/>
      <c r="C17" s="150" t="s">
        <v>54</v>
      </c>
      <c r="D17" s="149">
        <v>74</v>
      </c>
      <c r="E17" s="237">
        <v>134</v>
      </c>
      <c r="F17" s="237">
        <v>108</v>
      </c>
      <c r="G17" s="237">
        <v>3</v>
      </c>
      <c r="H17" s="237">
        <v>30</v>
      </c>
      <c r="I17" s="237">
        <v>37</v>
      </c>
      <c r="J17" s="237">
        <v>22</v>
      </c>
      <c r="K17" s="237">
        <v>35</v>
      </c>
      <c r="L17" s="207"/>
      <c r="M17" s="213" t="str">
        <f t="shared" si="0"/>
        <v>ok</v>
      </c>
      <c r="N17" s="210" t="s">
        <v>55</v>
      </c>
    </row>
    <row r="18" spans="2:14" ht="33" customHeight="1">
      <c r="B18" s="352"/>
      <c r="C18" s="150" t="s">
        <v>56</v>
      </c>
      <c r="D18" s="149">
        <v>75</v>
      </c>
      <c r="E18" s="237">
        <v>23</v>
      </c>
      <c r="F18" s="237">
        <v>13</v>
      </c>
      <c r="G18" s="237">
        <v>0</v>
      </c>
      <c r="H18" s="237">
        <v>6</v>
      </c>
      <c r="I18" s="237">
        <v>5</v>
      </c>
      <c r="J18" s="237">
        <v>5</v>
      </c>
      <c r="K18" s="237">
        <v>7</v>
      </c>
      <c r="L18" s="207"/>
      <c r="M18" s="213" t="str">
        <f t="shared" si="0"/>
        <v>ok</v>
      </c>
      <c r="N18" s="210" t="s">
        <v>57</v>
      </c>
    </row>
    <row r="19" spans="2:14" ht="36" customHeight="1">
      <c r="B19" s="352"/>
      <c r="C19" s="150" t="s">
        <v>58</v>
      </c>
      <c r="D19" s="149">
        <v>76</v>
      </c>
      <c r="E19" s="237">
        <v>213</v>
      </c>
      <c r="F19" s="237">
        <v>137</v>
      </c>
      <c r="G19" s="237">
        <v>6</v>
      </c>
      <c r="H19" s="237">
        <v>30</v>
      </c>
      <c r="I19" s="237">
        <v>56</v>
      </c>
      <c r="J19" s="237">
        <v>52</v>
      </c>
      <c r="K19" s="237">
        <v>59</v>
      </c>
      <c r="L19" s="207"/>
      <c r="M19" s="213" t="str">
        <f t="shared" si="0"/>
        <v>ok</v>
      </c>
      <c r="N19" s="210" t="s">
        <v>59</v>
      </c>
    </row>
    <row r="20" spans="2:14" ht="33" customHeight="1">
      <c r="B20" s="353"/>
      <c r="C20" s="148" t="s">
        <v>60</v>
      </c>
      <c r="D20" s="149">
        <v>77</v>
      </c>
      <c r="E20" s="237">
        <v>101</v>
      </c>
      <c r="F20" s="237">
        <v>2</v>
      </c>
      <c r="G20" s="237">
        <v>2</v>
      </c>
      <c r="H20" s="237">
        <v>70</v>
      </c>
      <c r="I20" s="237">
        <v>13</v>
      </c>
      <c r="J20" s="237">
        <v>6</v>
      </c>
      <c r="K20" s="237">
        <v>7</v>
      </c>
      <c r="L20" s="207"/>
      <c r="M20" s="213" t="str">
        <f t="shared" si="0"/>
        <v>ok</v>
      </c>
      <c r="N20" s="210" t="s">
        <v>61</v>
      </c>
    </row>
    <row r="21" spans="2:14" ht="32.25" customHeight="1">
      <c r="B21" s="332" t="s">
        <v>62</v>
      </c>
      <c r="C21" s="333"/>
      <c r="D21" s="149">
        <v>78</v>
      </c>
      <c r="E21" s="237">
        <v>34</v>
      </c>
      <c r="F21" s="237">
        <v>21</v>
      </c>
      <c r="G21" s="237">
        <v>2</v>
      </c>
      <c r="H21" s="237">
        <v>9</v>
      </c>
      <c r="I21" s="237">
        <v>7</v>
      </c>
      <c r="J21" s="237">
        <v>4</v>
      </c>
      <c r="K21" s="237">
        <v>10</v>
      </c>
      <c r="L21" s="207"/>
      <c r="M21" s="213" t="str">
        <f t="shared" si="0"/>
        <v>ok</v>
      </c>
      <c r="N21" s="210" t="s">
        <v>63</v>
      </c>
    </row>
    <row r="22" spans="2:14" ht="25.5" customHeight="1">
      <c r="B22" s="147" t="s">
        <v>64</v>
      </c>
      <c r="C22" s="147"/>
      <c r="D22" s="147"/>
      <c r="E22" s="147"/>
      <c r="F22" s="147"/>
      <c r="G22" s="147"/>
      <c r="H22" s="147"/>
      <c r="I22" s="147"/>
      <c r="J22" s="147"/>
      <c r="K22" s="12"/>
      <c r="L22" s="12"/>
      <c r="M22" s="12"/>
      <c r="N22" s="12"/>
    </row>
    <row r="23" spans="2:14" ht="18" customHeight="1">
      <c r="B23" s="334"/>
      <c r="C23" s="335"/>
      <c r="D23" s="341" t="s">
        <v>28</v>
      </c>
      <c r="E23" s="344" t="s">
        <v>65</v>
      </c>
      <c r="F23" s="346" t="s">
        <v>66</v>
      </c>
      <c r="G23" s="346"/>
      <c r="H23" s="346"/>
      <c r="I23" s="346"/>
      <c r="J23" s="20"/>
      <c r="K23" s="20"/>
      <c r="L23" s="20"/>
      <c r="M23" s="20"/>
      <c r="N23" s="20"/>
    </row>
    <row r="24" spans="2:14" ht="33.75" customHeight="1">
      <c r="B24" s="336"/>
      <c r="C24" s="337"/>
      <c r="D24" s="343"/>
      <c r="E24" s="345"/>
      <c r="F24" s="143" t="s">
        <v>67</v>
      </c>
      <c r="G24" s="167" t="s">
        <v>68</v>
      </c>
      <c r="H24" s="74" t="s">
        <v>69</v>
      </c>
      <c r="I24" s="31" t="s">
        <v>68</v>
      </c>
      <c r="J24" s="20"/>
      <c r="K24" s="20"/>
      <c r="L24" s="20"/>
      <c r="M24" s="31" t="str">
        <f>IF(I26&lt;=H26,"ok","chyba")</f>
        <v>ok</v>
      </c>
      <c r="N24" s="210" t="s">
        <v>70</v>
      </c>
    </row>
    <row r="25" spans="2:14" ht="33.75" customHeight="1">
      <c r="B25" s="326" t="s">
        <v>32</v>
      </c>
      <c r="C25" s="327"/>
      <c r="D25" s="144" t="s">
        <v>33</v>
      </c>
      <c r="E25" s="145">
        <v>1</v>
      </c>
      <c r="F25" s="31">
        <v>2</v>
      </c>
      <c r="G25" s="167">
        <v>3</v>
      </c>
      <c r="H25" s="74">
        <v>4</v>
      </c>
      <c r="I25" s="31">
        <v>5</v>
      </c>
      <c r="J25" s="20"/>
      <c r="K25" s="20"/>
      <c r="L25" s="20"/>
      <c r="M25" s="31" t="str">
        <f>IF(G26&lt;=F26,"ok","chyba")</f>
        <v>ok</v>
      </c>
      <c r="N25" s="210" t="s">
        <v>71</v>
      </c>
    </row>
    <row r="26" spans="2:14" ht="33.75" customHeight="1">
      <c r="B26" s="332" t="s">
        <v>72</v>
      </c>
      <c r="C26" s="333"/>
      <c r="D26" s="145">
        <v>79</v>
      </c>
      <c r="E26" s="236">
        <v>3064</v>
      </c>
      <c r="F26" s="237">
        <v>1432</v>
      </c>
      <c r="G26" s="238">
        <v>471</v>
      </c>
      <c r="H26" s="239">
        <v>1632</v>
      </c>
      <c r="I26" s="240">
        <v>557</v>
      </c>
      <c r="J26" s="20"/>
      <c r="K26" s="20"/>
      <c r="L26" s="20"/>
      <c r="M26" s="143" t="str">
        <f>IF(E26=SUM(F26,H26),"ok ","chyba")</f>
        <v>ok </v>
      </c>
      <c r="N26" s="210" t="s">
        <v>73</v>
      </c>
    </row>
    <row r="27" spans="2:14" ht="32.25" customHeight="1">
      <c r="B27" s="347" t="s">
        <v>74</v>
      </c>
      <c r="C27" s="347"/>
      <c r="D27" s="347"/>
      <c r="E27" s="151"/>
      <c r="F27" s="166"/>
      <c r="G27" s="166"/>
      <c r="H27" s="36"/>
      <c r="I27" s="36"/>
      <c r="J27" s="36"/>
      <c r="K27" s="6"/>
      <c r="L27" s="6"/>
      <c r="M27" s="6"/>
      <c r="N27" s="6"/>
    </row>
    <row r="28" spans="2:14" ht="19.5" customHeight="1">
      <c r="B28" s="334"/>
      <c r="C28" s="335"/>
      <c r="D28" s="341" t="s">
        <v>28</v>
      </c>
      <c r="E28" s="344" t="s">
        <v>65</v>
      </c>
      <c r="F28" s="346" t="s">
        <v>66</v>
      </c>
      <c r="G28" s="346"/>
      <c r="H28" s="346"/>
      <c r="I28" s="346"/>
      <c r="J28" s="147"/>
      <c r="K28" s="12"/>
      <c r="L28" s="12"/>
      <c r="M28" s="12"/>
      <c r="N28" s="12"/>
    </row>
    <row r="29" spans="2:14" ht="15" customHeight="1">
      <c r="B29" s="336"/>
      <c r="C29" s="337"/>
      <c r="D29" s="343"/>
      <c r="E29" s="345"/>
      <c r="F29" s="143" t="s">
        <v>67</v>
      </c>
      <c r="G29" s="167" t="s">
        <v>68</v>
      </c>
      <c r="H29" s="74" t="s">
        <v>69</v>
      </c>
      <c r="I29" s="31" t="s">
        <v>68</v>
      </c>
      <c r="J29" s="20"/>
      <c r="K29" s="20"/>
      <c r="L29" s="20"/>
      <c r="M29" s="20"/>
      <c r="N29" s="20"/>
    </row>
    <row r="30" spans="2:14" ht="18" customHeight="1">
      <c r="B30" s="326" t="s">
        <v>32</v>
      </c>
      <c r="C30" s="327"/>
      <c r="D30" s="143" t="s">
        <v>33</v>
      </c>
      <c r="E30" s="145">
        <v>1</v>
      </c>
      <c r="F30" s="31">
        <v>2</v>
      </c>
      <c r="G30" s="167">
        <v>3</v>
      </c>
      <c r="H30" s="74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32" t="s">
        <v>75</v>
      </c>
      <c r="C31" s="333"/>
      <c r="D31" s="31">
        <v>81</v>
      </c>
      <c r="E31" s="237">
        <v>372</v>
      </c>
      <c r="F31" s="241">
        <v>151</v>
      </c>
      <c r="G31" s="238">
        <v>33</v>
      </c>
      <c r="H31" s="241">
        <v>221</v>
      </c>
      <c r="I31" s="237">
        <v>30</v>
      </c>
      <c r="J31" s="20"/>
      <c r="K31" s="20"/>
      <c r="L31" s="20"/>
      <c r="M31" s="143" t="str">
        <f>IF(E31=SUM(F31,H31),"ok","chyba")</f>
        <v>ok</v>
      </c>
      <c r="N31" s="210" t="s">
        <v>76</v>
      </c>
    </row>
    <row r="32" spans="2:14" ht="37.5" customHeight="1">
      <c r="B32" s="332" t="s">
        <v>77</v>
      </c>
      <c r="C32" s="333"/>
      <c r="D32" s="31">
        <v>82</v>
      </c>
      <c r="E32" s="237">
        <v>363</v>
      </c>
      <c r="F32" s="65" t="s">
        <v>78</v>
      </c>
      <c r="G32" s="211" t="s">
        <v>78</v>
      </c>
      <c r="H32" s="242">
        <v>363</v>
      </c>
      <c r="I32" s="243">
        <v>78</v>
      </c>
      <c r="J32" s="20"/>
      <c r="K32" s="20"/>
      <c r="L32" s="20"/>
      <c r="M32" s="143" t="str">
        <f>IF(E32=H32,"ok","chyba")</f>
        <v>ok</v>
      </c>
      <c r="N32" s="210" t="s">
        <v>79</v>
      </c>
    </row>
    <row r="33" spans="2:14" ht="24.75" customHeight="1">
      <c r="B33" s="332" t="s">
        <v>80</v>
      </c>
      <c r="C33" s="333"/>
      <c r="D33" s="31">
        <v>83</v>
      </c>
      <c r="E33" s="237">
        <v>2344</v>
      </c>
      <c r="F33" s="241">
        <v>1271</v>
      </c>
      <c r="G33" s="238">
        <v>394</v>
      </c>
      <c r="H33" s="242">
        <v>1073</v>
      </c>
      <c r="I33" s="243">
        <v>401</v>
      </c>
      <c r="J33" s="36"/>
      <c r="K33" s="6"/>
      <c r="L33" s="6"/>
      <c r="M33" s="143" t="str">
        <f>IF(E33=SUM(F33,H33),"ok","chyba")</f>
        <v>ok</v>
      </c>
      <c r="N33" s="210" t="s">
        <v>81</v>
      </c>
    </row>
    <row r="34" spans="2:14" ht="33.75" customHeight="1">
      <c r="B34" s="332" t="s">
        <v>82</v>
      </c>
      <c r="C34" s="333"/>
      <c r="D34" s="31">
        <v>84</v>
      </c>
      <c r="E34" s="237">
        <v>84</v>
      </c>
      <c r="F34" s="65" t="s">
        <v>78</v>
      </c>
      <c r="G34" s="211" t="s">
        <v>78</v>
      </c>
      <c r="H34" s="242">
        <v>84</v>
      </c>
      <c r="I34" s="243">
        <v>11</v>
      </c>
      <c r="J34" s="147"/>
      <c r="K34" s="12"/>
      <c r="L34" s="12"/>
      <c r="M34" s="143" t="str">
        <f>IF(E34=H34,"ok","chyba")</f>
        <v>ok</v>
      </c>
      <c r="N34" s="210" t="s">
        <v>83</v>
      </c>
    </row>
    <row r="35" spans="2:14" ht="30.75" customHeight="1">
      <c r="B35" s="332" t="s">
        <v>84</v>
      </c>
      <c r="C35" s="333"/>
      <c r="D35" s="31" t="s">
        <v>85</v>
      </c>
      <c r="E35" s="237">
        <v>34</v>
      </c>
      <c r="F35" s="65" t="s">
        <v>78</v>
      </c>
      <c r="G35" s="211" t="s">
        <v>78</v>
      </c>
      <c r="H35" s="242">
        <v>34</v>
      </c>
      <c r="I35" s="243">
        <v>6</v>
      </c>
      <c r="J35" s="20"/>
      <c r="K35" s="20"/>
      <c r="L35" s="20"/>
      <c r="M35" s="143" t="str">
        <f>IF(E35=H35,"ok","chyba")</f>
        <v>ok</v>
      </c>
      <c r="N35" s="210" t="s">
        <v>86</v>
      </c>
    </row>
    <row r="36" spans="2:14" ht="32.25" customHeight="1">
      <c r="B36" s="332" t="s">
        <v>87</v>
      </c>
      <c r="C36" s="333"/>
      <c r="D36" s="31" t="s">
        <v>88</v>
      </c>
      <c r="E36" s="237">
        <v>5</v>
      </c>
      <c r="F36" s="65" t="s">
        <v>78</v>
      </c>
      <c r="G36" s="211" t="s">
        <v>78</v>
      </c>
      <c r="H36" s="242">
        <v>5</v>
      </c>
      <c r="I36" s="243">
        <v>3</v>
      </c>
      <c r="J36" s="20"/>
      <c r="K36" s="20"/>
      <c r="L36" s="20"/>
      <c r="M36" s="143" t="str">
        <f>IF(E36=H36,"ok","chyba")</f>
        <v>ok</v>
      </c>
      <c r="N36" s="210" t="s">
        <v>89</v>
      </c>
    </row>
    <row r="37" spans="2:14" ht="32.25" customHeight="1">
      <c r="B37" s="332" t="s">
        <v>90</v>
      </c>
      <c r="C37" s="333"/>
      <c r="D37" s="31">
        <v>85</v>
      </c>
      <c r="E37" s="237">
        <v>66</v>
      </c>
      <c r="F37" s="241">
        <v>66</v>
      </c>
      <c r="G37" s="238">
        <v>19</v>
      </c>
      <c r="H37" s="65" t="s">
        <v>78</v>
      </c>
      <c r="I37" s="65" t="s">
        <v>78</v>
      </c>
      <c r="J37" s="20"/>
      <c r="K37" s="20"/>
      <c r="L37" s="20"/>
      <c r="M37" s="143" t="str">
        <f>IF(E37=F37,"ok","chyba")</f>
        <v>ok</v>
      </c>
      <c r="N37" s="210" t="s">
        <v>91</v>
      </c>
    </row>
    <row r="38" spans="2:14" ht="18" customHeight="1">
      <c r="B38" s="37"/>
      <c r="C38" s="35"/>
      <c r="D38" s="36"/>
      <c r="E38" s="36"/>
      <c r="F38" s="36"/>
      <c r="G38" s="36"/>
      <c r="H38" s="36"/>
      <c r="I38" s="36"/>
      <c r="J38" s="20"/>
      <c r="K38" s="20"/>
      <c r="L38" s="20"/>
      <c r="M38" s="20"/>
      <c r="N38" s="20"/>
    </row>
    <row r="39" spans="2:14" ht="16.5" customHeight="1">
      <c r="B39" s="152" t="s">
        <v>92</v>
      </c>
      <c r="C39" s="35"/>
      <c r="D39" s="36"/>
      <c r="E39" s="36"/>
      <c r="F39" s="36"/>
      <c r="G39" s="36"/>
      <c r="H39" s="36"/>
      <c r="I39" s="36"/>
      <c r="J39" s="36"/>
      <c r="K39" s="6"/>
      <c r="L39" s="6"/>
      <c r="M39" s="6"/>
      <c r="N39" s="6"/>
    </row>
    <row r="40" spans="2:14" ht="96.75" customHeight="1">
      <c r="B40" s="153"/>
      <c r="C40" s="154"/>
      <c r="D40" s="154"/>
      <c r="E40" s="154"/>
      <c r="F40" s="154"/>
      <c r="G40" s="154"/>
      <c r="H40" s="154"/>
      <c r="I40" s="154"/>
      <c r="J40" s="155"/>
      <c r="K40" s="6"/>
      <c r="L40" s="6"/>
      <c r="M40" s="6"/>
      <c r="N40" s="6"/>
    </row>
    <row r="41" spans="2:14" ht="13.5" customHeight="1">
      <c r="B41" s="37"/>
      <c r="C41" s="35"/>
      <c r="D41" s="36"/>
      <c r="E41" s="36"/>
      <c r="F41" s="36"/>
      <c r="G41" s="36"/>
      <c r="H41" s="36"/>
      <c r="I41" s="36"/>
      <c r="J41" s="36"/>
      <c r="K41" s="6"/>
      <c r="L41" s="6"/>
      <c r="M41" s="6"/>
      <c r="N41" s="6"/>
    </row>
  </sheetData>
  <sheetProtection password="EC05" sheet="1"/>
  <mergeCells count="41">
    <mergeCell ref="F12:F13"/>
    <mergeCell ref="F23:I23"/>
    <mergeCell ref="G12:G13"/>
    <mergeCell ref="H12:K12"/>
    <mergeCell ref="B21:C21"/>
    <mergeCell ref="F11:K11"/>
    <mergeCell ref="B14:C14"/>
    <mergeCell ref="B15:B20"/>
    <mergeCell ref="D23:D24"/>
    <mergeCell ref="D28:D29"/>
    <mergeCell ref="D11:D13"/>
    <mergeCell ref="B27:D27"/>
    <mergeCell ref="E23:E24"/>
    <mergeCell ref="B23:C24"/>
    <mergeCell ref="B26:C26"/>
    <mergeCell ref="B34:C34"/>
    <mergeCell ref="D7:F7"/>
    <mergeCell ref="D8:F8"/>
    <mergeCell ref="D9:F9"/>
    <mergeCell ref="G6:H6"/>
    <mergeCell ref="E11:E13"/>
    <mergeCell ref="E28:E29"/>
    <mergeCell ref="F28:I28"/>
    <mergeCell ref="G8:H8"/>
    <mergeCell ref="G9:H9"/>
    <mergeCell ref="D6:F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M9:N9"/>
    <mergeCell ref="I6:K6"/>
    <mergeCell ref="G7:H7"/>
    <mergeCell ref="I7:K7"/>
    <mergeCell ref="I9:K9"/>
    <mergeCell ref="I8:K8"/>
  </mergeCells>
  <dataValidations count="84">
    <dataValidation type="whole" allowBlank="1" showErrorMessage="1" errorTitle="Pozor!" error="Je nezbytné vložit numerickou hodnotu!" sqref="J39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8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G33">
      <formula1>0</formula1>
      <formula2>999999</formula2>
    </dataValidation>
    <dataValidation type="whole" allowBlank="1" showErrorMessage="1" errorTitle="Pozor!" error="Je nezbytné vložit numerickou hodnotu!" sqref="F38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H38">
      <formula1>0</formula1>
      <formula2>999999</formula2>
    </dataValidation>
    <dataValidation type="whole" allowBlank="1" showErrorMessage="1" errorTitle="Pozor!" error="Je nezbytné vložit numerickou hodnotu!" sqref="I38">
      <formula1>0</formula1>
      <formula2>999999</formula2>
    </dataValidation>
    <dataValidation type="whole" allowBlank="1" showErrorMessage="1" errorTitle="Pozor!" error="Je nezbytné vložit numerickou hodnotu!" sqref="G37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showGridLines="0" zoomScalePageLayoutView="75" workbookViewId="0" topLeftCell="B1">
      <selection activeCell="B5" sqref="B5"/>
    </sheetView>
  </sheetViews>
  <sheetFormatPr defaultColWidth="9.00390625" defaultRowHeight="12.75" customHeight="1"/>
  <cols>
    <col min="1" max="1" width="1.75390625" style="1" hidden="1" customWidth="1"/>
    <col min="2" max="2" width="26.875" style="23" customWidth="1"/>
    <col min="3" max="3" width="7.00390625" style="23" customWidth="1"/>
    <col min="4" max="4" width="15.25390625" style="23" customWidth="1"/>
    <col min="5" max="5" width="11.375" style="23" customWidth="1"/>
    <col min="6" max="6" width="11.25390625" style="23" customWidth="1"/>
    <col min="7" max="7" width="12.375" style="23" customWidth="1"/>
    <col min="8" max="8" width="13.875" style="23" customWidth="1"/>
    <col min="9" max="9" width="13.00390625" style="23" customWidth="1"/>
    <col min="10" max="10" width="13.75390625" style="23" customWidth="1"/>
    <col min="11" max="11" width="12.75390625" style="23" customWidth="1"/>
    <col min="12" max="12" width="13.00390625" style="23" customWidth="1"/>
    <col min="13" max="13" width="12.375" style="23" customWidth="1"/>
    <col min="14" max="14" width="9.625" style="23" customWidth="1"/>
    <col min="15" max="15" width="12.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1" width="9.125" style="1" hidden="1" customWidth="1"/>
  </cols>
  <sheetData>
    <row r="1" spans="2:18" ht="12.7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94"/>
      <c r="P2" s="194"/>
      <c r="Q2" s="194"/>
      <c r="R2" s="194" t="s">
        <v>93</v>
      </c>
    </row>
    <row r="3" spans="2:18" s="3" customFormat="1" ht="24" customHeight="1">
      <c r="B3" s="196" t="s">
        <v>94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20"/>
    </row>
    <row r="4" spans="2:18" s="3" customFormat="1" ht="24" customHeight="1">
      <c r="B4" s="197" t="s">
        <v>95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20"/>
    </row>
    <row r="5" spans="2:18" s="3" customFormat="1" ht="30.75" customHeight="1">
      <c r="B5" s="130"/>
      <c r="C5" s="131"/>
      <c r="D5" s="356" t="s">
        <v>28</v>
      </c>
      <c r="E5" s="356" t="s">
        <v>96</v>
      </c>
      <c r="F5" s="356" t="s">
        <v>97</v>
      </c>
      <c r="G5" s="359" t="s">
        <v>98</v>
      </c>
      <c r="H5" s="360"/>
      <c r="I5" s="360"/>
      <c r="J5" s="360"/>
      <c r="K5" s="360"/>
      <c r="L5" s="360"/>
      <c r="M5" s="360"/>
      <c r="N5" s="360"/>
      <c r="O5" s="361"/>
      <c r="P5" s="101"/>
      <c r="Q5" s="101"/>
      <c r="R5" s="35"/>
    </row>
    <row r="6" spans="2:18" s="3" customFormat="1" ht="30.75" customHeight="1">
      <c r="B6" s="132"/>
      <c r="C6" s="104"/>
      <c r="D6" s="357"/>
      <c r="E6" s="357"/>
      <c r="F6" s="357"/>
      <c r="G6" s="362" t="s">
        <v>99</v>
      </c>
      <c r="H6" s="363"/>
      <c r="I6" s="363"/>
      <c r="J6" s="363"/>
      <c r="K6" s="363"/>
      <c r="L6" s="364"/>
      <c r="M6" s="356" t="s">
        <v>100</v>
      </c>
      <c r="N6" s="356" t="s">
        <v>101</v>
      </c>
      <c r="O6" s="366" t="s">
        <v>102</v>
      </c>
      <c r="P6" s="212"/>
      <c r="Q6" s="212"/>
      <c r="R6" s="35"/>
    </row>
    <row r="7" spans="2:18" s="3" customFormat="1" ht="51.75" customHeight="1">
      <c r="B7" s="133"/>
      <c r="C7" s="134"/>
      <c r="D7" s="358"/>
      <c r="E7" s="358"/>
      <c r="F7" s="358"/>
      <c r="G7" s="365" t="s">
        <v>103</v>
      </c>
      <c r="H7" s="365"/>
      <c r="I7" s="365" t="s">
        <v>104</v>
      </c>
      <c r="J7" s="365"/>
      <c r="K7" s="96" t="s">
        <v>105</v>
      </c>
      <c r="L7" s="98" t="s">
        <v>106</v>
      </c>
      <c r="M7" s="358"/>
      <c r="N7" s="358"/>
      <c r="O7" s="367"/>
      <c r="P7" s="212"/>
      <c r="Q7" s="212"/>
      <c r="R7" s="35"/>
    </row>
    <row r="8" spans="2:18" s="3" customFormat="1" ht="24" customHeight="1">
      <c r="B8" s="354" t="s">
        <v>32</v>
      </c>
      <c r="C8" s="355"/>
      <c r="D8" s="96" t="s">
        <v>33</v>
      </c>
      <c r="E8" s="118">
        <v>1</v>
      </c>
      <c r="F8" s="96">
        <v>2</v>
      </c>
      <c r="G8" s="354">
        <v>3</v>
      </c>
      <c r="H8" s="355"/>
      <c r="I8" s="354">
        <v>4</v>
      </c>
      <c r="J8" s="355"/>
      <c r="K8" s="96">
        <v>5</v>
      </c>
      <c r="L8" s="96">
        <v>6</v>
      </c>
      <c r="M8" s="118">
        <v>7</v>
      </c>
      <c r="N8" s="96">
        <v>8</v>
      </c>
      <c r="O8" s="96">
        <v>9</v>
      </c>
      <c r="P8" s="104"/>
      <c r="Q8" s="31"/>
      <c r="R8" s="214" t="s">
        <v>34</v>
      </c>
    </row>
    <row r="9" spans="2:18" s="3" customFormat="1" ht="24" customHeight="1">
      <c r="B9" s="368" t="s">
        <v>107</v>
      </c>
      <c r="C9" s="369"/>
      <c r="D9" s="96" t="s">
        <v>108</v>
      </c>
      <c r="E9" s="244">
        <v>1215</v>
      </c>
      <c r="F9" s="245">
        <v>42</v>
      </c>
      <c r="G9" s="372">
        <v>21</v>
      </c>
      <c r="H9" s="374"/>
      <c r="I9" s="329">
        <v>18</v>
      </c>
      <c r="J9" s="331"/>
      <c r="K9" s="237">
        <v>0</v>
      </c>
      <c r="L9" s="237">
        <v>7</v>
      </c>
      <c r="M9" s="236">
        <v>70</v>
      </c>
      <c r="N9" s="237">
        <v>39</v>
      </c>
      <c r="O9" s="237">
        <v>155</v>
      </c>
      <c r="P9" s="207"/>
      <c r="Q9" s="213" t="str">
        <f>IF(O9=SUM(G9+H9+I9+J9+K9+L9+M9+N9),"ok","chyba")</f>
        <v>ok</v>
      </c>
      <c r="R9" s="210" t="s">
        <v>109</v>
      </c>
    </row>
    <row r="10" spans="2:18" s="3" customFormat="1" ht="24" customHeight="1">
      <c r="B10" s="368" t="s">
        <v>110</v>
      </c>
      <c r="C10" s="369"/>
      <c r="D10" s="95" t="s">
        <v>111</v>
      </c>
      <c r="E10" s="244">
        <v>64</v>
      </c>
      <c r="F10" s="245">
        <v>2</v>
      </c>
      <c r="G10" s="372">
        <v>14</v>
      </c>
      <c r="H10" s="374"/>
      <c r="I10" s="329">
        <v>27</v>
      </c>
      <c r="J10" s="331"/>
      <c r="K10" s="237">
        <v>21</v>
      </c>
      <c r="L10" s="237">
        <v>2</v>
      </c>
      <c r="M10" s="236">
        <v>0</v>
      </c>
      <c r="N10" s="237">
        <v>0</v>
      </c>
      <c r="O10" s="237">
        <v>64</v>
      </c>
      <c r="P10" s="207"/>
      <c r="Q10" s="213" t="str">
        <f>IF(O10=SUM(G10+H10+I10+J10+K10+L10+M10+N10),"ok","chyba")</f>
        <v>ok</v>
      </c>
      <c r="R10" s="210" t="s">
        <v>112</v>
      </c>
    </row>
    <row r="11" spans="2:18" s="3" customFormat="1" ht="24" customHeight="1">
      <c r="B11" s="368" t="s">
        <v>113</v>
      </c>
      <c r="C11" s="369"/>
      <c r="D11" s="96" t="s">
        <v>114</v>
      </c>
      <c r="E11" s="244">
        <v>288</v>
      </c>
      <c r="F11" s="245">
        <v>22</v>
      </c>
      <c r="G11" s="372">
        <v>4</v>
      </c>
      <c r="H11" s="374"/>
      <c r="I11" s="329">
        <v>5</v>
      </c>
      <c r="J11" s="331"/>
      <c r="K11" s="237">
        <v>0</v>
      </c>
      <c r="L11" s="237">
        <v>5</v>
      </c>
      <c r="M11" s="236">
        <v>15</v>
      </c>
      <c r="N11" s="237">
        <v>7</v>
      </c>
      <c r="O11" s="237">
        <v>36</v>
      </c>
      <c r="P11" s="207"/>
      <c r="Q11" s="213" t="str">
        <f>IF(O11=SUM(G11+H11+I11+J11+K11+L11+M11+N11),"ok","chyba")</f>
        <v>ok</v>
      </c>
      <c r="R11" s="210" t="s">
        <v>115</v>
      </c>
    </row>
    <row r="12" spans="2:18" s="3" customFormat="1" ht="24" customHeight="1">
      <c r="B12" s="368" t="s">
        <v>116</v>
      </c>
      <c r="C12" s="369"/>
      <c r="D12" s="96" t="s">
        <v>117</v>
      </c>
      <c r="E12" s="244">
        <v>442</v>
      </c>
      <c r="F12" s="245">
        <v>13</v>
      </c>
      <c r="G12" s="372">
        <v>12</v>
      </c>
      <c r="H12" s="374"/>
      <c r="I12" s="329">
        <v>29</v>
      </c>
      <c r="J12" s="331"/>
      <c r="K12" s="237">
        <v>4</v>
      </c>
      <c r="L12" s="237">
        <v>7</v>
      </c>
      <c r="M12" s="236">
        <v>16</v>
      </c>
      <c r="N12" s="237">
        <v>11</v>
      </c>
      <c r="O12" s="237">
        <v>79</v>
      </c>
      <c r="P12" s="207"/>
      <c r="Q12" s="213" t="str">
        <f>IF(O12=SUM(G12+H12+I12+J12+K12+L12+M12+N12),"ok","chyba")</f>
        <v>ok</v>
      </c>
      <c r="R12" s="210" t="s">
        <v>118</v>
      </c>
    </row>
    <row r="13" spans="1:18" s="3" customFormat="1" ht="34.5" customHeight="1">
      <c r="A13" s="198"/>
      <c r="B13" s="196" t="s">
        <v>119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34"/>
    </row>
    <row r="14" spans="2:18" s="3" customFormat="1" ht="27" customHeight="1">
      <c r="B14" s="356"/>
      <c r="C14" s="356" t="s">
        <v>28</v>
      </c>
      <c r="D14" s="354" t="s">
        <v>120</v>
      </c>
      <c r="E14" s="371"/>
      <c r="F14" s="371"/>
      <c r="G14" s="371"/>
      <c r="H14" s="371"/>
      <c r="I14" s="371"/>
      <c r="J14" s="371"/>
      <c r="K14" s="371"/>
      <c r="L14" s="376"/>
      <c r="M14" s="370" t="s">
        <v>121</v>
      </c>
      <c r="N14" s="371"/>
      <c r="O14" s="355"/>
      <c r="P14" s="104"/>
      <c r="Q14" s="104"/>
      <c r="R14" s="215"/>
    </row>
    <row r="15" spans="2:18" s="3" customFormat="1" ht="43.5" customHeight="1">
      <c r="B15" s="358"/>
      <c r="C15" s="358"/>
      <c r="D15" s="359" t="s">
        <v>122</v>
      </c>
      <c r="E15" s="360"/>
      <c r="F15" s="361"/>
      <c r="G15" s="359" t="s">
        <v>123</v>
      </c>
      <c r="H15" s="360"/>
      <c r="I15" s="360"/>
      <c r="J15" s="361"/>
      <c r="K15" s="359" t="s">
        <v>124</v>
      </c>
      <c r="L15" s="392"/>
      <c r="M15" s="95" t="s">
        <v>125</v>
      </c>
      <c r="N15" s="98" t="s">
        <v>126</v>
      </c>
      <c r="O15" s="96" t="s">
        <v>127</v>
      </c>
      <c r="P15" s="104"/>
      <c r="Q15" s="104"/>
      <c r="R15" s="216"/>
    </row>
    <row r="16" spans="2:18" s="3" customFormat="1" ht="30.75" customHeight="1">
      <c r="B16" s="96" t="s">
        <v>32</v>
      </c>
      <c r="C16" s="96" t="s">
        <v>33</v>
      </c>
      <c r="D16" s="354">
        <v>1</v>
      </c>
      <c r="E16" s="371"/>
      <c r="F16" s="355"/>
      <c r="G16" s="354">
        <v>2</v>
      </c>
      <c r="H16" s="371"/>
      <c r="I16" s="371"/>
      <c r="J16" s="355"/>
      <c r="K16" s="354">
        <v>3</v>
      </c>
      <c r="L16" s="376"/>
      <c r="M16" s="95">
        <v>4</v>
      </c>
      <c r="N16" s="96">
        <v>5</v>
      </c>
      <c r="O16" s="96">
        <v>6</v>
      </c>
      <c r="P16" s="104"/>
      <c r="Q16" s="31"/>
      <c r="R16" s="214" t="s">
        <v>34</v>
      </c>
    </row>
    <row r="17" spans="2:18" s="3" customFormat="1" ht="23.25" customHeight="1">
      <c r="B17" s="110" t="s">
        <v>128</v>
      </c>
      <c r="C17" s="96">
        <v>90</v>
      </c>
      <c r="D17" s="372">
        <v>184</v>
      </c>
      <c r="E17" s="373"/>
      <c r="F17" s="374"/>
      <c r="G17" s="372">
        <v>137</v>
      </c>
      <c r="H17" s="373"/>
      <c r="I17" s="373"/>
      <c r="J17" s="374"/>
      <c r="K17" s="372">
        <v>1235</v>
      </c>
      <c r="L17" s="377"/>
      <c r="M17" s="246">
        <v>783</v>
      </c>
      <c r="N17" s="245">
        <v>196</v>
      </c>
      <c r="O17" s="245">
        <v>256</v>
      </c>
      <c r="P17" s="217"/>
      <c r="Q17" s="213" t="str">
        <f>IF(K17=SUM(M17+N17+O17),"ok","chyba")</f>
        <v>ok</v>
      </c>
      <c r="R17" s="210" t="s">
        <v>129</v>
      </c>
    </row>
    <row r="18" spans="2:18" s="3" customFormat="1" ht="30" customHeight="1">
      <c r="B18" s="111" t="s">
        <v>130</v>
      </c>
      <c r="C18" s="96" t="s">
        <v>131</v>
      </c>
      <c r="D18" s="372">
        <v>52</v>
      </c>
      <c r="E18" s="373"/>
      <c r="F18" s="374"/>
      <c r="G18" s="372">
        <v>20</v>
      </c>
      <c r="H18" s="373"/>
      <c r="I18" s="373"/>
      <c r="J18" s="374"/>
      <c r="K18" s="372">
        <v>143</v>
      </c>
      <c r="L18" s="377"/>
      <c r="M18" s="246">
        <v>0</v>
      </c>
      <c r="N18" s="245">
        <v>0</v>
      </c>
      <c r="O18" s="245">
        <v>143</v>
      </c>
      <c r="P18" s="217"/>
      <c r="Q18" s="213" t="str">
        <f>IF(K18=SUM(M18+N18+O18),"ok","chyba")</f>
        <v>ok</v>
      </c>
      <c r="R18" s="210" t="s">
        <v>132</v>
      </c>
    </row>
    <row r="19" spans="2:18" s="3" customFormat="1" ht="27.75" customHeight="1">
      <c r="B19" s="105" t="s">
        <v>113</v>
      </c>
      <c r="C19" s="96" t="s">
        <v>133</v>
      </c>
      <c r="D19" s="372">
        <v>55</v>
      </c>
      <c r="E19" s="373"/>
      <c r="F19" s="374"/>
      <c r="G19" s="372">
        <v>37</v>
      </c>
      <c r="H19" s="373"/>
      <c r="I19" s="373"/>
      <c r="J19" s="374"/>
      <c r="K19" s="372">
        <v>290</v>
      </c>
      <c r="L19" s="377"/>
      <c r="M19" s="246">
        <v>146</v>
      </c>
      <c r="N19" s="245">
        <v>44</v>
      </c>
      <c r="O19" s="245">
        <v>100</v>
      </c>
      <c r="P19" s="217"/>
      <c r="Q19" s="213" t="str">
        <f>IF(K19=SUM(M19+N19+O19),"ok","chyba")</f>
        <v>ok</v>
      </c>
      <c r="R19" s="210" t="s">
        <v>134</v>
      </c>
    </row>
    <row r="20" spans="2:18" s="3" customFormat="1" ht="23.25" customHeight="1">
      <c r="B20" s="111" t="s">
        <v>135</v>
      </c>
      <c r="C20" s="96" t="s">
        <v>136</v>
      </c>
      <c r="D20" s="329">
        <v>133</v>
      </c>
      <c r="E20" s="330"/>
      <c r="F20" s="331"/>
      <c r="G20" s="329">
        <v>71</v>
      </c>
      <c r="H20" s="330"/>
      <c r="I20" s="330"/>
      <c r="J20" s="331"/>
      <c r="K20" s="329">
        <v>486</v>
      </c>
      <c r="L20" s="378"/>
      <c r="M20" s="246">
        <v>376</v>
      </c>
      <c r="N20" s="245">
        <v>80</v>
      </c>
      <c r="O20" s="245">
        <v>30</v>
      </c>
      <c r="P20" s="207"/>
      <c r="Q20" s="213" t="str">
        <f>IF(K20=SUM(M20+N20+O20),"ok","chyba")</f>
        <v>ok</v>
      </c>
      <c r="R20" s="210" t="s">
        <v>137</v>
      </c>
    </row>
    <row r="21" spans="2:18" s="3" customFormat="1" ht="17.25" customHeight="1">
      <c r="B21" s="135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216"/>
    </row>
    <row r="22" spans="2:18" s="3" customFormat="1" ht="23.25" customHeight="1">
      <c r="B22" s="196" t="s">
        <v>138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35"/>
    </row>
    <row r="23" spans="2:18" s="3" customFormat="1" ht="29.25" customHeight="1">
      <c r="B23" s="169"/>
      <c r="C23" s="170"/>
      <c r="D23" s="170"/>
      <c r="E23" s="365" t="s">
        <v>28</v>
      </c>
      <c r="F23" s="362" t="s">
        <v>139</v>
      </c>
      <c r="G23" s="363"/>
      <c r="H23" s="363"/>
      <c r="I23" s="363"/>
      <c r="J23" s="363"/>
      <c r="K23" s="363"/>
      <c r="L23" s="364"/>
      <c r="M23" s="173"/>
      <c r="N23" s="173"/>
      <c r="O23" s="173"/>
      <c r="P23" s="173"/>
      <c r="Q23" s="173"/>
      <c r="R23" s="35"/>
    </row>
    <row r="24" spans="2:18" s="3" customFormat="1" ht="32.25" customHeight="1">
      <c r="B24" s="171"/>
      <c r="C24" s="172"/>
      <c r="D24" s="172"/>
      <c r="E24" s="365"/>
      <c r="F24" s="365" t="s">
        <v>140</v>
      </c>
      <c r="G24" s="365"/>
      <c r="H24" s="359" t="s">
        <v>141</v>
      </c>
      <c r="I24" s="360"/>
      <c r="J24" s="361"/>
      <c r="K24" s="359" t="s">
        <v>142</v>
      </c>
      <c r="L24" s="361"/>
      <c r="M24" s="173"/>
      <c r="N24" s="173"/>
      <c r="O24" s="173"/>
      <c r="P24" s="173"/>
      <c r="Q24" s="173"/>
      <c r="R24" s="35"/>
    </row>
    <row r="25" spans="2:18" s="3" customFormat="1" ht="24" customHeight="1">
      <c r="B25" s="359" t="s">
        <v>32</v>
      </c>
      <c r="C25" s="360"/>
      <c r="D25" s="361"/>
      <c r="E25" s="98" t="s">
        <v>33</v>
      </c>
      <c r="F25" s="359">
        <v>1</v>
      </c>
      <c r="G25" s="361"/>
      <c r="H25" s="354">
        <v>2</v>
      </c>
      <c r="I25" s="371"/>
      <c r="J25" s="355"/>
      <c r="K25" s="354">
        <v>3</v>
      </c>
      <c r="L25" s="355"/>
      <c r="M25" s="97"/>
      <c r="N25" s="97"/>
      <c r="O25" s="97"/>
      <c r="P25" s="97"/>
      <c r="Q25" s="97"/>
      <c r="R25" s="35"/>
    </row>
    <row r="26" spans="2:18" s="3" customFormat="1" ht="24" customHeight="1">
      <c r="B26" s="375" t="s">
        <v>143</v>
      </c>
      <c r="C26" s="375"/>
      <c r="D26" s="375"/>
      <c r="E26" s="98">
        <v>91</v>
      </c>
      <c r="F26" s="338">
        <v>188</v>
      </c>
      <c r="G26" s="340"/>
      <c r="H26" s="379">
        <v>86</v>
      </c>
      <c r="I26" s="380"/>
      <c r="J26" s="381"/>
      <c r="K26" s="329">
        <v>191</v>
      </c>
      <c r="L26" s="331"/>
      <c r="M26" s="97"/>
      <c r="N26" s="97"/>
      <c r="O26" s="97"/>
      <c r="P26" s="97"/>
      <c r="Q26" s="97"/>
      <c r="R26" s="35"/>
    </row>
    <row r="27" spans="2:18" s="3" customFormat="1" ht="27.75" customHeight="1">
      <c r="B27" s="375" t="s">
        <v>144</v>
      </c>
      <c r="C27" s="375"/>
      <c r="D27" s="375"/>
      <c r="E27" s="98" t="s">
        <v>145</v>
      </c>
      <c r="F27" s="338">
        <v>8</v>
      </c>
      <c r="G27" s="340"/>
      <c r="H27" s="379">
        <v>1</v>
      </c>
      <c r="I27" s="380"/>
      <c r="J27" s="381"/>
      <c r="K27" s="329">
        <v>3</v>
      </c>
      <c r="L27" s="331"/>
      <c r="M27" s="97"/>
      <c r="N27" s="97"/>
      <c r="O27" s="97"/>
      <c r="P27" s="97"/>
      <c r="Q27" s="97"/>
      <c r="R27" s="35"/>
    </row>
    <row r="28" spans="2:18" s="3" customFormat="1" ht="24" customHeight="1">
      <c r="B28" s="375" t="s">
        <v>146</v>
      </c>
      <c r="C28" s="375"/>
      <c r="D28" s="375"/>
      <c r="E28" s="98">
        <v>92</v>
      </c>
      <c r="F28" s="338">
        <v>50</v>
      </c>
      <c r="G28" s="340"/>
      <c r="H28" s="379">
        <v>29</v>
      </c>
      <c r="I28" s="380"/>
      <c r="J28" s="381"/>
      <c r="K28" s="329">
        <v>42</v>
      </c>
      <c r="L28" s="331"/>
      <c r="M28" s="97"/>
      <c r="N28" s="97"/>
      <c r="O28" s="97"/>
      <c r="P28" s="97"/>
      <c r="Q28" s="213" t="str">
        <f>IF(F30=F26+F28+F29,"ok","chyba")</f>
        <v>ok</v>
      </c>
      <c r="R28" s="210" t="s">
        <v>147</v>
      </c>
    </row>
    <row r="29" spans="2:18" s="3" customFormat="1" ht="42" customHeight="1">
      <c r="B29" s="375" t="s">
        <v>148</v>
      </c>
      <c r="C29" s="375"/>
      <c r="D29" s="375"/>
      <c r="E29" s="98" t="s">
        <v>149</v>
      </c>
      <c r="F29" s="338">
        <v>62</v>
      </c>
      <c r="G29" s="340"/>
      <c r="H29" s="379">
        <v>24</v>
      </c>
      <c r="I29" s="380"/>
      <c r="J29" s="381"/>
      <c r="K29" s="329">
        <v>52</v>
      </c>
      <c r="L29" s="331"/>
      <c r="M29" s="97"/>
      <c r="N29" s="97"/>
      <c r="O29" s="97"/>
      <c r="P29" s="97"/>
      <c r="Q29" s="213" t="str">
        <f>IF(H30=H26+H28+H29,"ok","chyba")</f>
        <v>ok</v>
      </c>
      <c r="R29" s="210" t="s">
        <v>150</v>
      </c>
    </row>
    <row r="30" spans="2:18" s="3" customFormat="1" ht="24" customHeight="1">
      <c r="B30" s="375" t="s">
        <v>65</v>
      </c>
      <c r="C30" s="375"/>
      <c r="D30" s="375"/>
      <c r="E30" s="98">
        <v>93</v>
      </c>
      <c r="F30" s="338">
        <v>300</v>
      </c>
      <c r="G30" s="340"/>
      <c r="H30" s="379">
        <v>139</v>
      </c>
      <c r="I30" s="380"/>
      <c r="J30" s="381"/>
      <c r="K30" s="329">
        <v>285</v>
      </c>
      <c r="L30" s="331"/>
      <c r="M30" s="97"/>
      <c r="N30" s="97"/>
      <c r="O30" s="97"/>
      <c r="P30" s="97"/>
      <c r="Q30" s="213" t="str">
        <f>IF(K30=K26+K28+K29,"ok","chyba")</f>
        <v>ok</v>
      </c>
      <c r="R30" s="210" t="s">
        <v>151</v>
      </c>
    </row>
    <row r="31" spans="2:18" s="3" customFormat="1" ht="24" customHeight="1">
      <c r="B31" s="100"/>
      <c r="C31" s="100"/>
      <c r="D31" s="100"/>
      <c r="E31" s="101"/>
      <c r="F31" s="216"/>
      <c r="G31" s="216"/>
      <c r="H31" s="216"/>
      <c r="I31" s="216"/>
      <c r="J31" s="216"/>
      <c r="K31" s="207"/>
      <c r="L31" s="207"/>
      <c r="M31" s="97"/>
      <c r="N31" s="97"/>
      <c r="O31" s="97"/>
      <c r="P31" s="97"/>
      <c r="Q31" s="47"/>
      <c r="R31" s="234"/>
    </row>
    <row r="32" spans="2:18" s="3" customFormat="1" ht="27" customHeight="1">
      <c r="B32" s="393" t="s">
        <v>152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101"/>
      <c r="Q32" s="101"/>
      <c r="R32" s="35"/>
    </row>
    <row r="33" spans="2:18" s="3" customFormat="1" ht="23.25" customHeight="1">
      <c r="B33" s="169"/>
      <c r="C33" s="170"/>
      <c r="D33" s="170"/>
      <c r="E33" s="98" t="s">
        <v>28</v>
      </c>
      <c r="F33" s="365" t="s">
        <v>153</v>
      </c>
      <c r="G33" s="365"/>
      <c r="H33" s="365"/>
      <c r="I33" s="365"/>
      <c r="J33" s="365"/>
      <c r="K33" s="365"/>
      <c r="L33" s="365"/>
      <c r="M33" s="365"/>
      <c r="N33" s="97"/>
      <c r="O33" s="35"/>
      <c r="P33" s="9"/>
      <c r="Q33" s="9"/>
      <c r="R33" s="9"/>
    </row>
    <row r="34" spans="2:18" s="3" customFormat="1" ht="22.5" customHeight="1">
      <c r="B34" s="359" t="s">
        <v>32</v>
      </c>
      <c r="C34" s="360"/>
      <c r="D34" s="361"/>
      <c r="E34" s="98" t="s">
        <v>33</v>
      </c>
      <c r="F34" s="98">
        <v>1</v>
      </c>
      <c r="G34" s="98">
        <v>2</v>
      </c>
      <c r="H34" s="96">
        <v>3</v>
      </c>
      <c r="I34" s="96">
        <v>4</v>
      </c>
      <c r="J34" s="96">
        <v>5</v>
      </c>
      <c r="K34" s="96">
        <v>6</v>
      </c>
      <c r="L34" s="96" t="s">
        <v>154</v>
      </c>
      <c r="M34" s="96" t="s">
        <v>102</v>
      </c>
      <c r="N34" s="97"/>
      <c r="O34" s="35"/>
      <c r="P34" s="9"/>
      <c r="Q34" s="2"/>
      <c r="R34" s="232" t="s">
        <v>34</v>
      </c>
    </row>
    <row r="35" spans="2:18" s="3" customFormat="1" ht="31.5" customHeight="1">
      <c r="B35" s="375" t="s">
        <v>155</v>
      </c>
      <c r="C35" s="375"/>
      <c r="D35" s="375"/>
      <c r="E35" s="98" t="s">
        <v>156</v>
      </c>
      <c r="F35" s="247">
        <v>380</v>
      </c>
      <c r="G35" s="247">
        <v>87</v>
      </c>
      <c r="H35" s="247">
        <v>14</v>
      </c>
      <c r="I35" s="247">
        <v>5</v>
      </c>
      <c r="J35" s="247">
        <v>0</v>
      </c>
      <c r="K35" s="247">
        <v>0</v>
      </c>
      <c r="L35" s="247">
        <v>0</v>
      </c>
      <c r="M35" s="248">
        <v>486</v>
      </c>
      <c r="N35" s="97"/>
      <c r="O35" s="35"/>
      <c r="P35" s="9"/>
      <c r="Q35" s="213" t="str">
        <f>IF(M35=F35+G35+H35+I35+J35+K35+L35,"ok","chyba")</f>
        <v>ok</v>
      </c>
      <c r="R35" s="210" t="s">
        <v>157</v>
      </c>
    </row>
    <row r="36" spans="2:18" s="3" customFormat="1" ht="84.75" customHeight="1">
      <c r="B36" s="375" t="s">
        <v>158</v>
      </c>
      <c r="C36" s="375"/>
      <c r="D36" s="375"/>
      <c r="E36" s="98" t="s">
        <v>159</v>
      </c>
      <c r="F36" s="247">
        <v>398</v>
      </c>
      <c r="G36" s="247">
        <v>103</v>
      </c>
      <c r="H36" s="247">
        <v>21</v>
      </c>
      <c r="I36" s="247">
        <v>7</v>
      </c>
      <c r="J36" s="247">
        <v>0</v>
      </c>
      <c r="K36" s="237">
        <v>0</v>
      </c>
      <c r="L36" s="237">
        <v>0</v>
      </c>
      <c r="M36" s="248">
        <v>529</v>
      </c>
      <c r="N36" s="97"/>
      <c r="O36" s="35"/>
      <c r="P36" s="9"/>
      <c r="Q36" s="213" t="str">
        <f>IF(M36=F36+G36+H36+I36+J36+K36+L36,"ok","chyba")</f>
        <v>ok</v>
      </c>
      <c r="R36" s="210" t="s">
        <v>160</v>
      </c>
    </row>
    <row r="37" spans="2:18" s="3" customFormat="1" ht="69.75" customHeight="1">
      <c r="B37" s="375" t="s">
        <v>161</v>
      </c>
      <c r="C37" s="375"/>
      <c r="D37" s="375"/>
      <c r="E37" s="98" t="s">
        <v>162</v>
      </c>
      <c r="F37" s="247">
        <v>0</v>
      </c>
      <c r="G37" s="247">
        <v>0</v>
      </c>
      <c r="H37" s="247">
        <v>0</v>
      </c>
      <c r="I37" s="247">
        <v>0</v>
      </c>
      <c r="J37" s="247">
        <v>0</v>
      </c>
      <c r="K37" s="237">
        <v>0</v>
      </c>
      <c r="L37" s="237">
        <v>0</v>
      </c>
      <c r="M37" s="248">
        <v>0</v>
      </c>
      <c r="N37" s="97"/>
      <c r="O37" s="35"/>
      <c r="P37" s="9"/>
      <c r="Q37" s="213" t="str">
        <f>IF(M37=F37+G37+H37+I37+J37+K37+L37,"ok","chyba")</f>
        <v>ok</v>
      </c>
      <c r="R37" s="210" t="s">
        <v>163</v>
      </c>
    </row>
    <row r="38" spans="2:18" s="3" customFormat="1" ht="33.75" customHeight="1">
      <c r="B38" s="199" t="s">
        <v>164</v>
      </c>
      <c r="C38" s="120"/>
      <c r="D38" s="120"/>
      <c r="E38" s="120"/>
      <c r="F38" s="120"/>
      <c r="G38" s="120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35"/>
    </row>
    <row r="39" spans="2:18" s="3" customFormat="1" ht="56.25" customHeight="1">
      <c r="B39" s="382"/>
      <c r="C39" s="383"/>
      <c r="D39" s="366" t="s">
        <v>28</v>
      </c>
      <c r="E39" s="366" t="s">
        <v>165</v>
      </c>
      <c r="F39" s="359" t="s">
        <v>166</v>
      </c>
      <c r="G39" s="360"/>
      <c r="H39" s="360"/>
      <c r="I39" s="360"/>
      <c r="J39" s="360"/>
      <c r="K39" s="360"/>
      <c r="L39" s="360"/>
      <c r="M39" s="360"/>
      <c r="N39" s="361"/>
      <c r="O39" s="356" t="s">
        <v>167</v>
      </c>
      <c r="P39" s="101"/>
      <c r="Q39" s="101"/>
      <c r="R39" s="35"/>
    </row>
    <row r="40" spans="2:18" s="3" customFormat="1" ht="87" customHeight="1">
      <c r="B40" s="384"/>
      <c r="C40" s="385"/>
      <c r="D40" s="367"/>
      <c r="E40" s="367"/>
      <c r="F40" s="386" t="s">
        <v>168</v>
      </c>
      <c r="G40" s="387"/>
      <c r="H40" s="164" t="s">
        <v>169</v>
      </c>
      <c r="I40" s="359" t="s">
        <v>170</v>
      </c>
      <c r="J40" s="361"/>
      <c r="K40" s="98" t="s">
        <v>171</v>
      </c>
      <c r="L40" s="98" t="s">
        <v>172</v>
      </c>
      <c r="M40" s="98" t="s">
        <v>173</v>
      </c>
      <c r="N40" s="163" t="s">
        <v>174</v>
      </c>
      <c r="O40" s="358"/>
      <c r="P40" s="101"/>
      <c r="Q40" s="101"/>
      <c r="R40" s="35"/>
    </row>
    <row r="41" spans="2:18" s="3" customFormat="1" ht="24" customHeight="1">
      <c r="B41" s="386" t="s">
        <v>32</v>
      </c>
      <c r="C41" s="387"/>
      <c r="D41" s="168" t="s">
        <v>33</v>
      </c>
      <c r="E41" s="162">
        <v>1</v>
      </c>
      <c r="F41" s="365">
        <v>2</v>
      </c>
      <c r="G41" s="365"/>
      <c r="H41" s="165">
        <v>3</v>
      </c>
      <c r="I41" s="359">
        <v>4</v>
      </c>
      <c r="J41" s="361"/>
      <c r="K41" s="98">
        <v>5</v>
      </c>
      <c r="L41" s="165">
        <v>6</v>
      </c>
      <c r="M41" s="98">
        <v>7</v>
      </c>
      <c r="N41" s="165">
        <v>8</v>
      </c>
      <c r="O41" s="98">
        <v>9</v>
      </c>
      <c r="P41" s="101"/>
      <c r="Q41" s="101"/>
      <c r="R41" s="35"/>
    </row>
    <row r="42" spans="2:18" s="3" customFormat="1" ht="36" customHeight="1">
      <c r="B42" s="388" t="s">
        <v>175</v>
      </c>
      <c r="C42" s="389"/>
      <c r="D42" s="168">
        <v>94</v>
      </c>
      <c r="E42" s="249">
        <v>146</v>
      </c>
      <c r="F42" s="390">
        <v>46</v>
      </c>
      <c r="G42" s="391"/>
      <c r="H42" s="251">
        <v>7</v>
      </c>
      <c r="I42" s="329">
        <v>21</v>
      </c>
      <c r="J42" s="331"/>
      <c r="K42" s="237">
        <v>5</v>
      </c>
      <c r="L42" s="65" t="s">
        <v>78</v>
      </c>
      <c r="M42" s="252">
        <v>67</v>
      </c>
      <c r="N42" s="253">
        <v>5</v>
      </c>
      <c r="O42" s="237">
        <v>583</v>
      </c>
      <c r="P42" s="207"/>
      <c r="Q42" s="47"/>
      <c r="R42" s="24"/>
    </row>
    <row r="43" spans="2:18" s="3" customFormat="1" ht="33" customHeight="1">
      <c r="B43" s="388" t="s">
        <v>176</v>
      </c>
      <c r="C43" s="389"/>
      <c r="D43" s="168">
        <v>95</v>
      </c>
      <c r="E43" s="249">
        <v>1</v>
      </c>
      <c r="F43" s="390">
        <v>0</v>
      </c>
      <c r="G43" s="391"/>
      <c r="H43" s="251">
        <v>0</v>
      </c>
      <c r="I43" s="329">
        <v>0</v>
      </c>
      <c r="J43" s="331"/>
      <c r="K43" s="65" t="s">
        <v>78</v>
      </c>
      <c r="L43" s="237">
        <v>0</v>
      </c>
      <c r="M43" s="237">
        <v>0</v>
      </c>
      <c r="N43" s="241">
        <v>0</v>
      </c>
      <c r="O43" s="237">
        <v>1</v>
      </c>
      <c r="P43" s="207"/>
      <c r="Q43" s="47"/>
      <c r="R43" s="24"/>
    </row>
    <row r="44" spans="2:18" s="3" customFormat="1" ht="60" customHeight="1">
      <c r="B44" s="388" t="s">
        <v>177</v>
      </c>
      <c r="C44" s="389"/>
      <c r="D44" s="168">
        <v>96</v>
      </c>
      <c r="E44" s="249">
        <v>8</v>
      </c>
      <c r="F44" s="390">
        <v>4</v>
      </c>
      <c r="G44" s="391"/>
      <c r="H44" s="251">
        <v>1</v>
      </c>
      <c r="I44" s="329">
        <v>0</v>
      </c>
      <c r="J44" s="331"/>
      <c r="K44" s="237">
        <v>5</v>
      </c>
      <c r="L44" s="237">
        <v>1</v>
      </c>
      <c r="M44" s="254">
        <v>0</v>
      </c>
      <c r="N44" s="254">
        <v>0</v>
      </c>
      <c r="O44" s="237">
        <v>2</v>
      </c>
      <c r="P44" s="207"/>
      <c r="Q44" s="47"/>
      <c r="R44" s="24"/>
    </row>
    <row r="45" spans="2:18" s="3" customFormat="1" ht="49.5" customHeight="1">
      <c r="B45" s="388" t="s">
        <v>178</v>
      </c>
      <c r="C45" s="389"/>
      <c r="D45" s="168" t="s">
        <v>179</v>
      </c>
      <c r="E45" s="249">
        <v>30</v>
      </c>
      <c r="F45" s="390">
        <v>6</v>
      </c>
      <c r="G45" s="391"/>
      <c r="H45" s="251">
        <v>2</v>
      </c>
      <c r="I45" s="329">
        <v>2</v>
      </c>
      <c r="J45" s="331"/>
      <c r="K45" s="237">
        <v>2</v>
      </c>
      <c r="L45" s="237">
        <v>11</v>
      </c>
      <c r="M45" s="254">
        <v>0</v>
      </c>
      <c r="N45" s="254">
        <v>0</v>
      </c>
      <c r="O45" s="237">
        <v>13</v>
      </c>
      <c r="P45" s="207"/>
      <c r="Q45" s="47"/>
      <c r="R45" s="24"/>
    </row>
    <row r="46" spans="2:18" s="3" customFormat="1" ht="45" customHeight="1">
      <c r="B46" s="388" t="s">
        <v>180</v>
      </c>
      <c r="C46" s="389"/>
      <c r="D46" s="168" t="s">
        <v>181</v>
      </c>
      <c r="E46" s="249">
        <v>69</v>
      </c>
      <c r="F46" s="390">
        <v>32</v>
      </c>
      <c r="G46" s="391"/>
      <c r="H46" s="251">
        <v>3</v>
      </c>
      <c r="I46" s="329">
        <v>6</v>
      </c>
      <c r="J46" s="331"/>
      <c r="K46" s="237">
        <v>0</v>
      </c>
      <c r="L46" s="237">
        <v>9</v>
      </c>
      <c r="M46" s="254">
        <v>0</v>
      </c>
      <c r="N46" s="254">
        <v>2</v>
      </c>
      <c r="O46" s="237">
        <v>19</v>
      </c>
      <c r="P46" s="207"/>
      <c r="Q46" s="47"/>
      <c r="R46" s="24"/>
    </row>
    <row r="47" spans="2:18" s="3" customFormat="1" ht="21" customHeight="1">
      <c r="B47" s="120"/>
      <c r="C47" s="120"/>
      <c r="D47" s="120"/>
      <c r="E47" s="120"/>
      <c r="F47" s="120"/>
      <c r="G47" s="120"/>
      <c r="H47" s="101"/>
      <c r="I47" s="120"/>
      <c r="J47" s="120"/>
      <c r="K47" s="120"/>
      <c r="L47" s="120"/>
      <c r="M47" s="120"/>
      <c r="N47" s="120"/>
      <c r="O47" s="120"/>
      <c r="P47" s="120"/>
      <c r="Q47" s="120"/>
      <c r="R47" s="35"/>
    </row>
    <row r="48" spans="2:18" s="3" customFormat="1" ht="18" customHeight="1">
      <c r="B48" s="99" t="s">
        <v>92</v>
      </c>
      <c r="C48" s="100"/>
      <c r="D48" s="100"/>
      <c r="E48" s="100"/>
      <c r="F48" s="100"/>
      <c r="G48" s="100"/>
      <c r="H48" s="101"/>
      <c r="I48" s="102"/>
      <c r="J48" s="103"/>
      <c r="K48" s="102"/>
      <c r="L48" s="103"/>
      <c r="M48" s="104"/>
      <c r="N48" s="101"/>
      <c r="O48" s="104"/>
      <c r="P48" s="104"/>
      <c r="Q48" s="104"/>
      <c r="R48" s="35"/>
    </row>
    <row r="49" spans="2:18" s="3" customFormat="1" ht="14.25" customHeight="1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  <c r="P49" s="218"/>
      <c r="Q49" s="218"/>
      <c r="R49" s="35"/>
    </row>
    <row r="50" spans="2:18" s="3" customFormat="1" ht="120" customHeight="1"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1"/>
      <c r="P50" s="218"/>
      <c r="Q50" s="218"/>
      <c r="R50" s="35"/>
    </row>
    <row r="51" spans="2:18" s="3" customFormat="1" ht="12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20"/>
    </row>
    <row r="52" spans="2:18" s="3" customFormat="1" ht="27" customHeight="1" hidden="1">
      <c r="B52" s="37"/>
      <c r="C52" s="37"/>
      <c r="D52" s="37"/>
      <c r="E52" s="37"/>
      <c r="F52" s="37"/>
      <c r="G52" s="37"/>
      <c r="H52" s="34"/>
      <c r="I52" s="36"/>
      <c r="J52" s="38"/>
      <c r="K52" s="36"/>
      <c r="L52" s="38"/>
      <c r="M52" s="35"/>
      <c r="N52" s="34"/>
      <c r="O52" s="35"/>
      <c r="P52" s="35"/>
      <c r="Q52" s="35"/>
      <c r="R52" s="21"/>
    </row>
    <row r="53" spans="2:18" s="3" customFormat="1" ht="12.75" customHeight="1" hidden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2:18" s="3" customFormat="1" ht="12.75" customHeight="1" hidden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75" customHeight="1" hidden="1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ht="12.75" customHeight="1" hidden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2:17" ht="12.75" customHeight="1" hidden="1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2:17" ht="12.75" customHeight="1" hidden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</sheetData>
  <sheetProtection password="EC05" sheet="1"/>
  <mergeCells count="107">
    <mergeCell ref="B32:O32"/>
    <mergeCell ref="F33:M33"/>
    <mergeCell ref="B34:D34"/>
    <mergeCell ref="B35:D35"/>
    <mergeCell ref="B36:D36"/>
    <mergeCell ref="B37:D37"/>
    <mergeCell ref="I41:J41"/>
    <mergeCell ref="G9:H9"/>
    <mergeCell ref="G10:H10"/>
    <mergeCell ref="G11:H11"/>
    <mergeCell ref="G12:H12"/>
    <mergeCell ref="I9:J9"/>
    <mergeCell ref="I10:J10"/>
    <mergeCell ref="I11:J11"/>
    <mergeCell ref="I12:J12"/>
    <mergeCell ref="H24:J24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F24:G24"/>
    <mergeCell ref="I44:J44"/>
    <mergeCell ref="I45:J45"/>
    <mergeCell ref="I46:J46"/>
    <mergeCell ref="O39:O40"/>
    <mergeCell ref="I40:J40"/>
    <mergeCell ref="N6:N7"/>
    <mergeCell ref="M6:M7"/>
    <mergeCell ref="I42:J42"/>
    <mergeCell ref="I43:J43"/>
    <mergeCell ref="K30:L30"/>
    <mergeCell ref="B44:C44"/>
    <mergeCell ref="B45:C45"/>
    <mergeCell ref="B46:C46"/>
    <mergeCell ref="F44:G44"/>
    <mergeCell ref="F45:G45"/>
    <mergeCell ref="F46:G46"/>
    <mergeCell ref="B39:C40"/>
    <mergeCell ref="B41:C41"/>
    <mergeCell ref="B42:C42"/>
    <mergeCell ref="B43:C43"/>
    <mergeCell ref="F41:G41"/>
    <mergeCell ref="F39:N39"/>
    <mergeCell ref="F42:G42"/>
    <mergeCell ref="F43:G43"/>
    <mergeCell ref="F40:G40"/>
    <mergeCell ref="D39:D40"/>
    <mergeCell ref="E39:E40"/>
    <mergeCell ref="I8:J8"/>
    <mergeCell ref="K25:L25"/>
    <mergeCell ref="K26:L26"/>
    <mergeCell ref="K27:L27"/>
    <mergeCell ref="K28:L28"/>
    <mergeCell ref="K29:L29"/>
    <mergeCell ref="H27:J27"/>
    <mergeCell ref="H28:J28"/>
    <mergeCell ref="H29:J29"/>
    <mergeCell ref="F29:G29"/>
    <mergeCell ref="H26:J26"/>
    <mergeCell ref="H30:J30"/>
    <mergeCell ref="H25:J25"/>
    <mergeCell ref="F26:G26"/>
    <mergeCell ref="F27:G27"/>
    <mergeCell ref="F28:G28"/>
    <mergeCell ref="F30:G30"/>
    <mergeCell ref="F25:G25"/>
    <mergeCell ref="K24:L24"/>
    <mergeCell ref="B29:D29"/>
    <mergeCell ref="B30:D30"/>
    <mergeCell ref="K16:L16"/>
    <mergeCell ref="K17:L17"/>
    <mergeCell ref="K18:L18"/>
    <mergeCell ref="K19:L19"/>
    <mergeCell ref="K20:L20"/>
    <mergeCell ref="G16:J16"/>
    <mergeCell ref="B28:D28"/>
    <mergeCell ref="M14:O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B9:C9"/>
    <mergeCell ref="B10:C10"/>
    <mergeCell ref="B11:C11"/>
    <mergeCell ref="C14:C15"/>
    <mergeCell ref="B14:B15"/>
    <mergeCell ref="B12:C12"/>
    <mergeCell ref="B8:C8"/>
    <mergeCell ref="D5:D7"/>
    <mergeCell ref="E5:E7"/>
    <mergeCell ref="G8:H8"/>
    <mergeCell ref="G5:O5"/>
    <mergeCell ref="G6:L6"/>
    <mergeCell ref="G7:H7"/>
    <mergeCell ref="I7:J7"/>
    <mergeCell ref="O6:O7"/>
    <mergeCell ref="F5:F7"/>
  </mergeCells>
  <dataValidations count="61">
    <dataValidation type="whole" allowBlank="1" showErrorMessage="1" errorTitle="Pozor!" error="Je nezbytné vložit numerickou hodnotu!" sqref="K42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0">
      <formula1>0</formula1>
      <formula2>999999</formula2>
    </dataValidation>
    <dataValidation type="whole" allowBlank="1" showErrorMessage="1" errorTitle="Pozor!" error="Je nezbytné vložit numerickou hodnotu!" sqref="M42">
      <formula1>0</formula1>
      <formula2>999999</formula2>
    </dataValidation>
    <dataValidation type="whole" allowBlank="1" showErrorMessage="1" errorTitle="Pozor!" error="Je nezbytné vložit numerickou hodnotu!" sqref="M43">
      <formula1>0</formula1>
      <formula2>999999</formula2>
    </dataValidation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K45">
      <formula1>0</formula1>
      <formula2>999999</formula2>
    </dataValidation>
    <dataValidation type="whole" allowBlank="1" showErrorMessage="1" errorTitle="Pozor!" error="Je nezbytné vložit numerickou hodnotu!" sqref="K46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0">
      <formula1>0</formula1>
      <formula2>999999</formula2>
    </dataValidation>
    <dataValidation type="whole" allowBlank="1" showErrorMessage="1" errorTitle="Pozor!" error="Je nezbytné vložit numerickou hodnotu!" sqref="O42">
      <formula1>0</formula1>
      <formula2>999999</formula2>
    </dataValidation>
    <dataValidation type="whole" allowBlank="1" showErrorMessage="1" errorTitle="Pozor!" error="Je nezbytné vložit numerickou hodnotu!" sqref="O43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P42">
      <formula1>0</formula1>
      <formula2>999999</formula2>
    </dataValidation>
    <dataValidation type="whole" allowBlank="1" showErrorMessage="1" errorTitle="Pozor!" error="Je nezbytné vložit numerickou hodnotu!" sqref="P43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I42">
      <formula1>0</formula1>
      <formula2>999999</formula2>
    </dataValidation>
    <dataValidation type="whole" allowBlank="1" showErrorMessage="1" errorTitle="Pozor!" error="Je nezbytné vložit numerickou hodnotu!" sqref="I43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K26">
      <formula1>0</formula1>
      <formula2>999999</formula2>
    </dataValidation>
    <dataValidation type="whole" allowBlank="1" showErrorMessage="1" errorTitle="Pozor!" error="Je nezbytné vložit numerickou hodnotu!" sqref="K27">
      <formula1>0</formula1>
      <formula2>999999</formula2>
    </dataValidation>
    <dataValidation type="whole" allowBlank="1" showErrorMessage="1" errorTitle="Pozor!" error="Je nezbytné vložit numerickou hodnotu!" sqref="K28">
      <formula1>0</formula1>
      <formula2>999999</formula2>
    </dataValidation>
    <dataValidation type="whole" allowBlank="1" showErrorMessage="1" errorTitle="Pozor!" error="Je nezbytné vložit numerickou hodnotu!" sqref="K29">
      <formula1>0</formula1>
      <formula2>999999</formula2>
    </dataValidation>
    <dataValidation type="whole" allowBlank="1" showErrorMessage="1" errorTitle="Pozor!" error="Je nezbytné vložit numerickou hodnotu!" sqref="K30">
      <formula1>0</formula1>
      <formula2>999999</formula2>
    </dataValidation>
    <dataValidation type="whole" allowBlank="1" showErrorMessage="1" errorTitle="Pozor!" error="Je nezbytné vložit numerickou hodnotu!" sqref="K31">
      <formula1>0</formula1>
      <formula2>999999</formula2>
    </dataValidation>
    <dataValidation type="whole" allowBlank="1" showErrorMessage="1" errorTitle="Pozor!" error="Je nezbytné vložit numerickou hodnotu!" sqref="K20">
      <formula1>0</formula1>
      <formula2>999999</formula2>
    </dataValidation>
    <dataValidation type="whole" allowBlank="1" showErrorMessage="1" errorTitle="Pozor!" error="Je nezbytné vložit numerickou hodnotu!" sqref="L43">
      <formula1>0</formula1>
      <formula2>999999</formula2>
    </dataValidation>
    <dataValidation type="whole" allowBlank="1" showErrorMessage="1" errorTitle="Pozor!" error="Je nezbytné vložit numerickou hodnotu!" sqref="L44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K36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Vkládejte pouze číselné hodnoty!" sqref="E44">
      <formula1>0</formula1>
      <formula2>9999999</formula2>
    </dataValidation>
    <dataValidation type="whole" allowBlank="1" showErrorMessage="1" errorTitle="Pozor!" error="Vkládejte pouze číselné hodnoty!" sqref="E45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D42">
      <formula1>0</formula1>
      <formula2>9999999</formula2>
    </dataValidation>
    <dataValidation type="whole" allowBlank="1" showErrorMessage="1" errorTitle="Pozor!" error="Vkládejte pouze číselné hodnoty!" sqref="D43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3" sqref="A3:B3"/>
    </sheetView>
  </sheetViews>
  <sheetFormatPr defaultColWidth="9.00390625" defaultRowHeight="12.75" customHeight="1"/>
  <cols>
    <col min="1" max="1" width="15.75390625" style="0" customWidth="1"/>
    <col min="2" max="2" width="21.00390625" style="0" customWidth="1"/>
    <col min="3" max="3" width="10.75390625" style="0" customWidth="1"/>
    <col min="4" max="4" width="8.25390625" style="0" customWidth="1"/>
    <col min="5" max="5" width="9.625" style="0" customWidth="1"/>
    <col min="6" max="6" width="11.375" style="0" customWidth="1"/>
    <col min="7" max="7" width="7.875" style="0" customWidth="1"/>
    <col min="8" max="8" width="9.875" style="0" customWidth="1"/>
    <col min="9" max="9" width="9.00390625" style="0" customWidth="1"/>
    <col min="10" max="10" width="8.375" style="0" customWidth="1"/>
    <col min="11" max="11" width="18.125" style="0" customWidth="1"/>
  </cols>
  <sheetData>
    <row r="1" spans="1:11" ht="12.75" customHeight="1">
      <c r="A1" s="5"/>
      <c r="B1" s="5"/>
      <c r="C1" s="5"/>
      <c r="D1" s="6"/>
      <c r="E1" s="6"/>
      <c r="F1" s="6"/>
      <c r="G1" s="6"/>
      <c r="H1" s="193"/>
      <c r="I1" s="193"/>
      <c r="J1" s="193"/>
      <c r="K1" s="193" t="s">
        <v>182</v>
      </c>
    </row>
    <row r="2" spans="1:11" ht="12.75" customHeight="1">
      <c r="A2" s="12" t="s">
        <v>183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395"/>
      <c r="B3" s="396"/>
      <c r="C3" s="2" t="s">
        <v>184</v>
      </c>
      <c r="D3" s="2" t="s">
        <v>185</v>
      </c>
      <c r="E3" s="2" t="s">
        <v>186</v>
      </c>
      <c r="F3" s="2" t="s">
        <v>187</v>
      </c>
      <c r="G3" s="2" t="s">
        <v>188</v>
      </c>
      <c r="H3" s="2" t="s">
        <v>65</v>
      </c>
      <c r="I3" s="25"/>
      <c r="J3" s="25"/>
      <c r="K3" s="6"/>
    </row>
    <row r="4" spans="1:11" ht="14.25" customHeight="1">
      <c r="A4" s="395" t="s">
        <v>32</v>
      </c>
      <c r="B4" s="396"/>
      <c r="C4" s="4" t="s">
        <v>33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32" t="s">
        <v>34</v>
      </c>
    </row>
    <row r="5" spans="1:11" ht="33" customHeight="1">
      <c r="A5" s="397" t="s">
        <v>189</v>
      </c>
      <c r="B5" s="398"/>
      <c r="C5" s="4">
        <v>97</v>
      </c>
      <c r="D5" s="255">
        <v>3</v>
      </c>
      <c r="E5" s="255">
        <v>163</v>
      </c>
      <c r="F5" s="256">
        <v>0</v>
      </c>
      <c r="G5" s="256">
        <v>39</v>
      </c>
      <c r="H5" s="256">
        <v>205</v>
      </c>
      <c r="I5" s="220"/>
      <c r="J5" s="213" t="str">
        <f>IF(H5=D5+E5+F5+G5,"ok","chyba")</f>
        <v>ok</v>
      </c>
      <c r="K5" s="210" t="s">
        <v>157</v>
      </c>
    </row>
    <row r="6" spans="1:11" ht="33.75" customHeight="1">
      <c r="A6" s="397" t="s">
        <v>190</v>
      </c>
      <c r="B6" s="398"/>
      <c r="C6" s="4">
        <v>98</v>
      </c>
      <c r="D6" s="255">
        <v>17</v>
      </c>
      <c r="E6" s="255">
        <v>25</v>
      </c>
      <c r="F6" s="256">
        <v>0</v>
      </c>
      <c r="G6" s="256">
        <v>63</v>
      </c>
      <c r="H6" s="256">
        <v>105</v>
      </c>
      <c r="I6" s="220"/>
      <c r="J6" s="213" t="str">
        <f>IF(H6=D6+E6+F6+G6,"ok","chyba")</f>
        <v>ok</v>
      </c>
      <c r="K6" s="210" t="s">
        <v>160</v>
      </c>
    </row>
    <row r="7" spans="1:11" ht="33" customHeight="1">
      <c r="A7" s="397" t="s">
        <v>191</v>
      </c>
      <c r="B7" s="398"/>
      <c r="C7" s="4">
        <v>99</v>
      </c>
      <c r="D7" s="255">
        <v>20</v>
      </c>
      <c r="E7" s="255">
        <v>188</v>
      </c>
      <c r="F7" s="256">
        <v>0</v>
      </c>
      <c r="G7" s="256">
        <v>102</v>
      </c>
      <c r="H7" s="250">
        <v>310</v>
      </c>
      <c r="I7" s="10"/>
      <c r="J7" s="213" t="str">
        <f>IF(H7=D7+E7+F7+G7,"ok","chyba")</f>
        <v>ok</v>
      </c>
      <c r="K7" s="210" t="s">
        <v>163</v>
      </c>
    </row>
    <row r="8" spans="1:11" ht="24.75" customHeight="1">
      <c r="A8" s="399" t="s">
        <v>192</v>
      </c>
      <c r="B8" s="399"/>
      <c r="C8" s="399"/>
      <c r="D8" s="399"/>
      <c r="E8" s="399"/>
      <c r="F8" s="399"/>
      <c r="G8" s="399"/>
      <c r="H8" s="399"/>
      <c r="I8" s="231"/>
      <c r="J8" s="47"/>
      <c r="K8" s="26"/>
    </row>
    <row r="9" spans="1:11" ht="12.75" customHeight="1">
      <c r="A9" s="403"/>
      <c r="B9" s="404"/>
      <c r="C9" s="407" t="s">
        <v>184</v>
      </c>
      <c r="D9" s="395" t="s">
        <v>193</v>
      </c>
      <c r="E9" s="409"/>
      <c r="F9" s="409"/>
      <c r="G9" s="409"/>
      <c r="H9" s="396"/>
      <c r="I9" s="6"/>
      <c r="J9" s="47"/>
      <c r="K9" s="26"/>
    </row>
    <row r="10" spans="1:11" ht="58.5" customHeight="1">
      <c r="A10" s="405"/>
      <c r="B10" s="406"/>
      <c r="C10" s="408"/>
      <c r="D10" s="2" t="s">
        <v>194</v>
      </c>
      <c r="E10" s="2" t="s">
        <v>195</v>
      </c>
      <c r="F10" s="2" t="s">
        <v>196</v>
      </c>
      <c r="G10" s="2" t="s">
        <v>197</v>
      </c>
      <c r="H10" s="2" t="s">
        <v>198</v>
      </c>
      <c r="I10" s="25"/>
      <c r="J10" s="213" t="str">
        <f>IF(D14=D12+D13,"ok","chyba")</f>
        <v>ok</v>
      </c>
      <c r="K10" s="233" t="s">
        <v>199</v>
      </c>
    </row>
    <row r="11" spans="1:11" ht="33" customHeight="1">
      <c r="A11" s="395" t="s">
        <v>32</v>
      </c>
      <c r="B11" s="396"/>
      <c r="C11" s="4" t="s">
        <v>33</v>
      </c>
      <c r="D11" s="4">
        <v>1</v>
      </c>
      <c r="E11" s="4">
        <v>2</v>
      </c>
      <c r="F11" s="2">
        <v>3</v>
      </c>
      <c r="G11" s="2">
        <v>4</v>
      </c>
      <c r="H11" s="2">
        <v>5</v>
      </c>
      <c r="I11" s="25"/>
      <c r="J11" s="213" t="str">
        <f>IF(E14=E12+E13,"ok","chyba")</f>
        <v>ok</v>
      </c>
      <c r="K11" s="233" t="s">
        <v>200</v>
      </c>
    </row>
    <row r="12" spans="1:11" ht="34.5" customHeight="1">
      <c r="A12" s="397" t="s">
        <v>189</v>
      </c>
      <c r="B12" s="398"/>
      <c r="C12" s="4" t="s">
        <v>201</v>
      </c>
      <c r="D12" s="255">
        <v>12</v>
      </c>
      <c r="E12" s="255">
        <v>1</v>
      </c>
      <c r="F12" s="256">
        <v>91</v>
      </c>
      <c r="G12" s="256">
        <v>46</v>
      </c>
      <c r="H12" s="255">
        <v>60</v>
      </c>
      <c r="I12" s="220"/>
      <c r="J12" s="213" t="str">
        <f>IF(F14=F12+F13,"ok","chyba")</f>
        <v>ok</v>
      </c>
      <c r="K12" s="233" t="s">
        <v>202</v>
      </c>
    </row>
    <row r="13" spans="1:11" ht="33.75" customHeight="1">
      <c r="A13" s="397" t="s">
        <v>190</v>
      </c>
      <c r="B13" s="398"/>
      <c r="C13" s="4" t="s">
        <v>203</v>
      </c>
      <c r="D13" s="255">
        <v>2</v>
      </c>
      <c r="E13" s="255">
        <v>0</v>
      </c>
      <c r="F13" s="256">
        <v>32</v>
      </c>
      <c r="G13" s="256">
        <v>21</v>
      </c>
      <c r="H13" s="255">
        <v>38</v>
      </c>
      <c r="I13" s="220"/>
      <c r="J13" s="213" t="str">
        <f>IF(G14=G12+G13,"ok","chyba")</f>
        <v>ok</v>
      </c>
      <c r="K13" s="233" t="s">
        <v>204</v>
      </c>
    </row>
    <row r="14" spans="1:11" ht="33.75" customHeight="1">
      <c r="A14" s="397" t="s">
        <v>191</v>
      </c>
      <c r="B14" s="398"/>
      <c r="C14" s="4" t="s">
        <v>205</v>
      </c>
      <c r="D14" s="255">
        <v>14</v>
      </c>
      <c r="E14" s="255">
        <v>1</v>
      </c>
      <c r="F14" s="256">
        <v>123</v>
      </c>
      <c r="G14" s="256">
        <v>67</v>
      </c>
      <c r="H14" s="255">
        <v>98</v>
      </c>
      <c r="I14" s="10"/>
      <c r="J14" s="213" t="str">
        <f>IF(H14=H12+H13,"ok","chyba")</f>
        <v>ok</v>
      </c>
      <c r="K14" s="233" t="s">
        <v>206</v>
      </c>
    </row>
    <row r="15" spans="1:11" ht="12.75" customHeight="1">
      <c r="A15" s="24"/>
      <c r="B15" s="24"/>
      <c r="C15" s="6"/>
      <c r="D15" s="6"/>
      <c r="E15" s="6"/>
      <c r="F15" s="220"/>
      <c r="G15" s="220"/>
      <c r="H15" s="10"/>
      <c r="I15" s="10"/>
      <c r="J15" s="10"/>
      <c r="K15" s="26"/>
    </row>
    <row r="16" spans="1:11" ht="6.75" customHeight="1">
      <c r="A16" s="24"/>
      <c r="B16" s="24"/>
      <c r="C16" s="6"/>
      <c r="D16" s="6"/>
      <c r="E16" s="6"/>
      <c r="F16" s="220"/>
      <c r="G16" s="220"/>
      <c r="H16" s="10"/>
      <c r="I16" s="10"/>
      <c r="J16" s="10"/>
      <c r="K16" s="26"/>
    </row>
    <row r="17" spans="1:11" ht="11.25" customHeight="1">
      <c r="A17" s="12" t="s">
        <v>207</v>
      </c>
      <c r="B17" s="12"/>
      <c r="C17" s="5"/>
      <c r="D17" s="6"/>
      <c r="E17" s="6"/>
      <c r="F17" s="6"/>
      <c r="G17" s="6"/>
      <c r="H17" s="6"/>
      <c r="I17" s="6"/>
      <c r="J17" s="6"/>
      <c r="K17" s="6"/>
    </row>
    <row r="18" spans="1:11" ht="33.75" customHeight="1">
      <c r="A18" s="429"/>
      <c r="B18" s="430"/>
      <c r="C18" s="430"/>
      <c r="D18" s="430"/>
      <c r="E18" s="430"/>
      <c r="F18" s="431"/>
      <c r="G18" s="407" t="s">
        <v>184</v>
      </c>
      <c r="H18" s="410" t="s">
        <v>208</v>
      </c>
      <c r="I18" s="411"/>
      <c r="J18" s="411"/>
      <c r="K18" s="412"/>
    </row>
    <row r="19" spans="1:11" ht="36" customHeight="1">
      <c r="A19" s="432"/>
      <c r="B19" s="433"/>
      <c r="C19" s="433"/>
      <c r="D19" s="433"/>
      <c r="E19" s="433"/>
      <c r="F19" s="434"/>
      <c r="G19" s="408"/>
      <c r="H19" s="2" t="s">
        <v>102</v>
      </c>
      <c r="I19" s="2" t="s">
        <v>209</v>
      </c>
      <c r="J19" s="2" t="s">
        <v>210</v>
      </c>
      <c r="K19" s="2" t="s">
        <v>211</v>
      </c>
    </row>
    <row r="20" spans="1:11" ht="12.75" customHeight="1">
      <c r="A20" s="395" t="s">
        <v>32</v>
      </c>
      <c r="B20" s="416"/>
      <c r="C20" s="416"/>
      <c r="D20" s="416"/>
      <c r="E20" s="416"/>
      <c r="F20" s="417"/>
      <c r="G20" s="4" t="s">
        <v>33</v>
      </c>
      <c r="H20" s="235">
        <v>1</v>
      </c>
      <c r="I20" s="4">
        <v>2</v>
      </c>
      <c r="J20" s="4">
        <v>3</v>
      </c>
      <c r="K20" s="4">
        <v>4</v>
      </c>
    </row>
    <row r="21" spans="1:11" ht="12.75" customHeight="1">
      <c r="A21" s="418" t="s">
        <v>212</v>
      </c>
      <c r="B21" s="401" t="s">
        <v>213</v>
      </c>
      <c r="C21" s="402"/>
      <c r="D21" s="402"/>
      <c r="E21" s="402"/>
      <c r="F21" s="402"/>
      <c r="G21" s="4">
        <v>102</v>
      </c>
      <c r="H21" s="257">
        <v>11</v>
      </c>
      <c r="I21" s="257">
        <v>5</v>
      </c>
      <c r="J21" s="257">
        <v>1</v>
      </c>
      <c r="K21" s="258">
        <v>5</v>
      </c>
    </row>
    <row r="22" spans="1:11" ht="12.75" customHeight="1">
      <c r="A22" s="419"/>
      <c r="B22" s="401" t="s">
        <v>214</v>
      </c>
      <c r="C22" s="402"/>
      <c r="D22" s="402"/>
      <c r="E22" s="402"/>
      <c r="F22" s="402"/>
      <c r="G22" s="4">
        <v>103</v>
      </c>
      <c r="H22" s="257">
        <v>28</v>
      </c>
      <c r="I22" s="257">
        <v>23</v>
      </c>
      <c r="J22" s="257">
        <v>1</v>
      </c>
      <c r="K22" s="258">
        <v>3</v>
      </c>
    </row>
    <row r="23" spans="1:11" ht="12.75" customHeight="1">
      <c r="A23" s="419"/>
      <c r="B23" s="401" t="s">
        <v>215</v>
      </c>
      <c r="C23" s="402"/>
      <c r="D23" s="402"/>
      <c r="E23" s="402"/>
      <c r="F23" s="402"/>
      <c r="G23" s="4" t="s">
        <v>216</v>
      </c>
      <c r="H23" s="257">
        <v>8</v>
      </c>
      <c r="I23" s="257">
        <v>7</v>
      </c>
      <c r="J23" s="257">
        <v>0</v>
      </c>
      <c r="K23" s="258">
        <v>1</v>
      </c>
    </row>
    <row r="24" spans="1:11" ht="12.75" customHeight="1">
      <c r="A24" s="419"/>
      <c r="B24" s="397" t="s">
        <v>217</v>
      </c>
      <c r="C24" s="400"/>
      <c r="D24" s="400"/>
      <c r="E24" s="400"/>
      <c r="F24" s="398"/>
      <c r="G24" s="4" t="s">
        <v>218</v>
      </c>
      <c r="H24" s="257">
        <v>11</v>
      </c>
      <c r="I24" s="257">
        <v>9</v>
      </c>
      <c r="J24" s="257">
        <v>1</v>
      </c>
      <c r="K24" s="258">
        <v>1</v>
      </c>
    </row>
    <row r="25" spans="1:11" ht="24" customHeight="1">
      <c r="A25" s="419"/>
      <c r="B25" s="401" t="s">
        <v>219</v>
      </c>
      <c r="C25" s="402"/>
      <c r="D25" s="402"/>
      <c r="E25" s="402"/>
      <c r="F25" s="402"/>
      <c r="G25" s="4">
        <v>104</v>
      </c>
      <c r="H25" s="257">
        <v>95</v>
      </c>
      <c r="I25" s="257">
        <v>90</v>
      </c>
      <c r="J25" s="257">
        <v>0</v>
      </c>
      <c r="K25" s="258">
        <v>5</v>
      </c>
    </row>
    <row r="26" spans="1:11" ht="12.75" customHeight="1">
      <c r="A26" s="419"/>
      <c r="B26" s="401" t="s">
        <v>220</v>
      </c>
      <c r="C26" s="402"/>
      <c r="D26" s="402"/>
      <c r="E26" s="402"/>
      <c r="F26" s="402"/>
      <c r="G26" s="4">
        <v>105</v>
      </c>
      <c r="H26" s="257">
        <v>7</v>
      </c>
      <c r="I26" s="257">
        <v>6</v>
      </c>
      <c r="J26" s="257">
        <v>0</v>
      </c>
      <c r="K26" s="258">
        <v>1</v>
      </c>
    </row>
    <row r="27" spans="1:11" ht="12.75" customHeight="1">
      <c r="A27" s="419"/>
      <c r="B27" s="401" t="s">
        <v>172</v>
      </c>
      <c r="C27" s="402"/>
      <c r="D27" s="402"/>
      <c r="E27" s="402"/>
      <c r="F27" s="402"/>
      <c r="G27" s="4">
        <v>106</v>
      </c>
      <c r="H27" s="257">
        <v>54</v>
      </c>
      <c r="I27" s="257">
        <v>45</v>
      </c>
      <c r="J27" s="257">
        <v>3</v>
      </c>
      <c r="K27" s="258">
        <v>6</v>
      </c>
    </row>
    <row r="28" spans="1:11" ht="12.75" customHeight="1">
      <c r="A28" s="419"/>
      <c r="B28" s="401" t="s">
        <v>221</v>
      </c>
      <c r="C28" s="402"/>
      <c r="D28" s="402"/>
      <c r="E28" s="402"/>
      <c r="F28" s="402"/>
      <c r="G28" s="4" t="s">
        <v>222</v>
      </c>
      <c r="H28" s="257">
        <v>14</v>
      </c>
      <c r="I28" s="257">
        <v>14</v>
      </c>
      <c r="J28" s="257">
        <v>0</v>
      </c>
      <c r="K28" s="258">
        <v>0</v>
      </c>
    </row>
    <row r="29" spans="1:11" ht="12.75" customHeight="1">
      <c r="A29" s="419"/>
      <c r="B29" s="401" t="s">
        <v>223</v>
      </c>
      <c r="C29" s="402"/>
      <c r="D29" s="402"/>
      <c r="E29" s="402"/>
      <c r="F29" s="402"/>
      <c r="G29" s="4" t="s">
        <v>224</v>
      </c>
      <c r="H29" s="257">
        <v>18</v>
      </c>
      <c r="I29" s="257">
        <v>18</v>
      </c>
      <c r="J29" s="257">
        <v>0</v>
      </c>
      <c r="K29" s="258">
        <v>0</v>
      </c>
    </row>
    <row r="30" spans="1:11" ht="22.5" customHeight="1">
      <c r="A30" s="419"/>
      <c r="B30" s="413" t="s">
        <v>225</v>
      </c>
      <c r="C30" s="414"/>
      <c r="D30" s="414"/>
      <c r="E30" s="414"/>
      <c r="F30" s="415"/>
      <c r="G30" s="4" t="s">
        <v>226</v>
      </c>
      <c r="H30" s="257">
        <v>164</v>
      </c>
      <c r="I30" s="257">
        <v>160</v>
      </c>
      <c r="J30" s="259">
        <v>4</v>
      </c>
      <c r="K30" s="260">
        <v>0</v>
      </c>
    </row>
    <row r="31" spans="1:11" ht="16.5" customHeight="1">
      <c r="A31" s="419"/>
      <c r="B31" s="401" t="s">
        <v>227</v>
      </c>
      <c r="C31" s="402"/>
      <c r="D31" s="402"/>
      <c r="E31" s="402"/>
      <c r="F31" s="402"/>
      <c r="G31" s="4" t="s">
        <v>228</v>
      </c>
      <c r="H31" s="257">
        <v>24</v>
      </c>
      <c r="I31" s="257">
        <v>22</v>
      </c>
      <c r="J31" s="257">
        <v>1</v>
      </c>
      <c r="K31" s="258">
        <v>1</v>
      </c>
    </row>
    <row r="32" spans="1:11" ht="12.75" customHeight="1">
      <c r="A32" s="419"/>
      <c r="B32" s="401" t="s">
        <v>229</v>
      </c>
      <c r="C32" s="402"/>
      <c r="D32" s="402"/>
      <c r="E32" s="402"/>
      <c r="F32" s="402"/>
      <c r="G32" s="4" t="s">
        <v>230</v>
      </c>
      <c r="H32" s="257">
        <v>14</v>
      </c>
      <c r="I32" s="257">
        <v>14</v>
      </c>
      <c r="J32" s="257">
        <v>0</v>
      </c>
      <c r="K32" s="258">
        <v>0</v>
      </c>
    </row>
    <row r="33" spans="1:11" ht="12.75" customHeight="1">
      <c r="A33" s="419"/>
      <c r="B33" s="401" t="s">
        <v>231</v>
      </c>
      <c r="C33" s="402"/>
      <c r="D33" s="402"/>
      <c r="E33" s="402"/>
      <c r="F33" s="402"/>
      <c r="G33" s="4" t="s">
        <v>232</v>
      </c>
      <c r="H33" s="257">
        <v>74</v>
      </c>
      <c r="I33" s="257">
        <v>73</v>
      </c>
      <c r="J33" s="257">
        <v>1</v>
      </c>
      <c r="K33" s="258">
        <v>0</v>
      </c>
    </row>
    <row r="34" spans="1:11" ht="12.75" customHeight="1">
      <c r="A34" s="419"/>
      <c r="B34" s="401" t="s">
        <v>233</v>
      </c>
      <c r="C34" s="402"/>
      <c r="D34" s="402"/>
      <c r="E34" s="402"/>
      <c r="F34" s="402"/>
      <c r="G34" s="4" t="s">
        <v>234</v>
      </c>
      <c r="H34" s="257">
        <v>29</v>
      </c>
      <c r="I34" s="257">
        <v>23</v>
      </c>
      <c r="J34" s="257">
        <v>0</v>
      </c>
      <c r="K34" s="258">
        <v>5</v>
      </c>
    </row>
    <row r="35" spans="1:11" ht="12.75" customHeight="1">
      <c r="A35" s="419"/>
      <c r="B35" s="401" t="s">
        <v>235</v>
      </c>
      <c r="C35" s="402"/>
      <c r="D35" s="402"/>
      <c r="E35" s="402"/>
      <c r="F35" s="402"/>
      <c r="G35" s="4" t="s">
        <v>236</v>
      </c>
      <c r="H35" s="257">
        <v>25</v>
      </c>
      <c r="I35" s="257">
        <v>23</v>
      </c>
      <c r="J35" s="257">
        <v>0</v>
      </c>
      <c r="K35" s="258">
        <v>0</v>
      </c>
    </row>
    <row r="36" spans="1:11" ht="12.75" customHeight="1">
      <c r="A36" s="419"/>
      <c r="B36" s="413" t="s">
        <v>237</v>
      </c>
      <c r="C36" s="414"/>
      <c r="D36" s="414"/>
      <c r="E36" s="414"/>
      <c r="F36" s="415"/>
      <c r="G36" s="4" t="s">
        <v>238</v>
      </c>
      <c r="H36" s="257">
        <v>1</v>
      </c>
      <c r="I36" s="257">
        <v>1</v>
      </c>
      <c r="J36" s="257">
        <v>0</v>
      </c>
      <c r="K36" s="258">
        <v>0</v>
      </c>
    </row>
    <row r="37" spans="1:11" ht="24.75" customHeight="1">
      <c r="A37" s="420"/>
      <c r="B37" s="401" t="s">
        <v>239</v>
      </c>
      <c r="C37" s="402"/>
      <c r="D37" s="402"/>
      <c r="E37" s="402"/>
      <c r="F37" s="402"/>
      <c r="G37" s="4" t="s">
        <v>240</v>
      </c>
      <c r="H37" s="257">
        <v>1</v>
      </c>
      <c r="I37" s="257">
        <v>1</v>
      </c>
      <c r="J37" s="257">
        <v>0</v>
      </c>
      <c r="K37" s="258">
        <v>0</v>
      </c>
    </row>
    <row r="38" spans="1:11" ht="12.75" customHeight="1">
      <c r="A38" s="418" t="s">
        <v>241</v>
      </c>
      <c r="B38" s="423" t="s">
        <v>242</v>
      </c>
      <c r="C38" s="402"/>
      <c r="D38" s="402"/>
      <c r="E38" s="402"/>
      <c r="F38" s="402"/>
      <c r="G38" s="4">
        <v>107</v>
      </c>
      <c r="H38" s="257">
        <v>11</v>
      </c>
      <c r="I38" s="257">
        <v>0</v>
      </c>
      <c r="J38" s="65" t="s">
        <v>78</v>
      </c>
      <c r="K38" s="65" t="s">
        <v>78</v>
      </c>
    </row>
    <row r="39" spans="1:11" ht="12.75" customHeight="1">
      <c r="A39" s="421"/>
      <c r="B39" s="424" t="s">
        <v>243</v>
      </c>
      <c r="C39" s="425"/>
      <c r="D39" s="425"/>
      <c r="E39" s="425"/>
      <c r="F39" s="426"/>
      <c r="G39" s="4" t="s">
        <v>244</v>
      </c>
      <c r="H39" s="257">
        <v>18</v>
      </c>
      <c r="I39" s="257">
        <v>0</v>
      </c>
      <c r="J39" s="65" t="s">
        <v>78</v>
      </c>
      <c r="K39" s="65" t="s">
        <v>78</v>
      </c>
    </row>
    <row r="40" spans="1:11" ht="12.75" customHeight="1">
      <c r="A40" s="422"/>
      <c r="B40" s="423" t="s">
        <v>245</v>
      </c>
      <c r="C40" s="402"/>
      <c r="D40" s="402"/>
      <c r="E40" s="402"/>
      <c r="F40" s="402"/>
      <c r="G40" s="4">
        <v>108</v>
      </c>
      <c r="H40" s="257">
        <v>39</v>
      </c>
      <c r="I40" s="257">
        <v>3</v>
      </c>
      <c r="J40" s="65" t="s">
        <v>78</v>
      </c>
      <c r="K40" s="65" t="s">
        <v>78</v>
      </c>
    </row>
    <row r="41" spans="1:11" ht="12.75" customHeight="1">
      <c r="A41" s="422"/>
      <c r="B41" s="427" t="s">
        <v>246</v>
      </c>
      <c r="C41" s="428"/>
      <c r="D41" s="428"/>
      <c r="E41" s="428"/>
      <c r="F41" s="428"/>
      <c r="G41" s="4" t="s">
        <v>247</v>
      </c>
      <c r="H41" s="257">
        <v>2</v>
      </c>
      <c r="I41" s="257">
        <v>0</v>
      </c>
      <c r="J41" s="65" t="s">
        <v>78</v>
      </c>
      <c r="K41" s="65" t="s">
        <v>78</v>
      </c>
    </row>
    <row r="42" spans="1:11" ht="24.75" customHeight="1">
      <c r="A42" s="422"/>
      <c r="B42" s="413" t="s">
        <v>248</v>
      </c>
      <c r="C42" s="414"/>
      <c r="D42" s="414"/>
      <c r="E42" s="414"/>
      <c r="F42" s="415"/>
      <c r="G42" s="4" t="s">
        <v>249</v>
      </c>
      <c r="H42" s="257">
        <v>20</v>
      </c>
      <c r="I42" s="257">
        <v>0</v>
      </c>
      <c r="J42" s="65" t="s">
        <v>78</v>
      </c>
      <c r="K42" s="65" t="s">
        <v>78</v>
      </c>
    </row>
    <row r="43" spans="1:11" ht="15.75" customHeight="1">
      <c r="A43" s="441" t="s">
        <v>250</v>
      </c>
      <c r="B43" s="441"/>
      <c r="C43" s="441"/>
      <c r="D43" s="441"/>
      <c r="E43" s="441"/>
      <c r="F43" s="441"/>
      <c r="G43" s="4">
        <v>109</v>
      </c>
      <c r="H43" s="257">
        <v>10876</v>
      </c>
      <c r="I43" s="257">
        <v>0</v>
      </c>
      <c r="J43" s="65" t="s">
        <v>78</v>
      </c>
      <c r="K43" s="65" t="s">
        <v>78</v>
      </c>
    </row>
    <row r="44" spans="1:11" ht="17.25" customHeight="1">
      <c r="A44" s="441" t="s">
        <v>251</v>
      </c>
      <c r="B44" s="441"/>
      <c r="C44" s="441"/>
      <c r="D44" s="441"/>
      <c r="E44" s="441"/>
      <c r="F44" s="441"/>
      <c r="G44" s="4" t="s">
        <v>252</v>
      </c>
      <c r="H44" s="257">
        <v>130</v>
      </c>
      <c r="I44" s="257">
        <v>0</v>
      </c>
      <c r="J44" s="65" t="s">
        <v>78</v>
      </c>
      <c r="K44" s="65" t="s">
        <v>78</v>
      </c>
    </row>
    <row r="45" spans="1:11" ht="15.75" customHeight="1">
      <c r="A45" s="441" t="s">
        <v>253</v>
      </c>
      <c r="B45" s="441"/>
      <c r="C45" s="441"/>
      <c r="D45" s="441"/>
      <c r="E45" s="441"/>
      <c r="F45" s="441"/>
      <c r="G45" s="4" t="s">
        <v>254</v>
      </c>
      <c r="H45" s="257">
        <v>112</v>
      </c>
      <c r="I45" s="257">
        <v>0</v>
      </c>
      <c r="J45" s="65" t="s">
        <v>78</v>
      </c>
      <c r="K45" s="65" t="s">
        <v>78</v>
      </c>
    </row>
    <row r="46" spans="1:11" ht="14.25" customHeight="1">
      <c r="A46" s="401" t="s">
        <v>255</v>
      </c>
      <c r="B46" s="401"/>
      <c r="C46" s="401"/>
      <c r="D46" s="401"/>
      <c r="E46" s="401"/>
      <c r="F46" s="401"/>
      <c r="G46" s="4" t="s">
        <v>256</v>
      </c>
      <c r="H46" s="257">
        <v>65</v>
      </c>
      <c r="I46" s="257">
        <v>0</v>
      </c>
      <c r="J46" s="65" t="s">
        <v>78</v>
      </c>
      <c r="K46" s="65" t="s">
        <v>78</v>
      </c>
    </row>
    <row r="47" spans="1:11" ht="21.75" customHeight="1">
      <c r="A47" s="413" t="s">
        <v>257</v>
      </c>
      <c r="B47" s="442"/>
      <c r="C47" s="442"/>
      <c r="D47" s="442"/>
      <c r="E47" s="442"/>
      <c r="F47" s="443"/>
      <c r="G47" s="4">
        <v>110</v>
      </c>
      <c r="H47" s="257">
        <v>213</v>
      </c>
      <c r="I47" s="257">
        <v>0</v>
      </c>
      <c r="J47" s="65" t="s">
        <v>78</v>
      </c>
      <c r="K47" s="65" t="s">
        <v>78</v>
      </c>
    </row>
    <row r="48" spans="1:11" ht="14.25" customHeight="1">
      <c r="A48" s="106" t="s">
        <v>258</v>
      </c>
      <c r="B48" s="113"/>
      <c r="C48" s="113"/>
      <c r="D48" s="113"/>
      <c r="E48" s="113"/>
      <c r="F48" s="114"/>
      <c r="G48" s="4" t="s">
        <v>259</v>
      </c>
      <c r="H48" s="257">
        <v>48</v>
      </c>
      <c r="I48" s="257">
        <v>0</v>
      </c>
      <c r="J48" s="65" t="s">
        <v>78</v>
      </c>
      <c r="K48" s="65" t="s">
        <v>78</v>
      </c>
    </row>
    <row r="49" spans="1:11" ht="14.25" customHeight="1">
      <c r="A49" s="444" t="s">
        <v>260</v>
      </c>
      <c r="B49" s="445"/>
      <c r="C49" s="445"/>
      <c r="D49" s="445"/>
      <c r="E49" s="445"/>
      <c r="F49" s="446"/>
      <c r="G49" s="4">
        <v>111</v>
      </c>
      <c r="H49" s="257">
        <v>0</v>
      </c>
      <c r="I49" s="257">
        <v>0</v>
      </c>
      <c r="J49" s="65" t="s">
        <v>78</v>
      </c>
      <c r="K49" s="65" t="s">
        <v>78</v>
      </c>
    </row>
    <row r="50" spans="1:11" ht="49.5" customHeight="1">
      <c r="A50" s="43" t="s">
        <v>92</v>
      </c>
      <c r="B50" s="5"/>
      <c r="C50" s="5"/>
      <c r="D50" s="6"/>
      <c r="E50" s="6"/>
      <c r="F50" s="6"/>
      <c r="G50" s="6"/>
      <c r="H50" s="6"/>
      <c r="I50" s="6"/>
      <c r="J50" s="6"/>
      <c r="K50" s="10"/>
    </row>
    <row r="51" spans="1:11" ht="12.75" customHeight="1">
      <c r="A51" s="435"/>
      <c r="B51" s="436"/>
      <c r="C51" s="436"/>
      <c r="D51" s="436"/>
      <c r="E51" s="436"/>
      <c r="F51" s="436"/>
      <c r="G51" s="436"/>
      <c r="H51" s="437"/>
      <c r="I51" s="112"/>
      <c r="J51" s="112"/>
      <c r="K51" s="10"/>
    </row>
    <row r="52" spans="1:11" ht="73.5" customHeight="1">
      <c r="A52" s="438"/>
      <c r="B52" s="439"/>
      <c r="C52" s="439"/>
      <c r="D52" s="439"/>
      <c r="E52" s="439"/>
      <c r="F52" s="439"/>
      <c r="G52" s="439"/>
      <c r="H52" s="440"/>
      <c r="I52" s="112"/>
      <c r="J52" s="112"/>
      <c r="K52" s="10"/>
    </row>
  </sheetData>
  <sheetProtection password="EC05" sheet="1"/>
  <mergeCells count="48">
    <mergeCell ref="G18:G19"/>
    <mergeCell ref="A18:F19"/>
    <mergeCell ref="A51:H52"/>
    <mergeCell ref="A43:F43"/>
    <mergeCell ref="A44:F44"/>
    <mergeCell ref="A45:F45"/>
    <mergeCell ref="A46:F46"/>
    <mergeCell ref="A47:F47"/>
    <mergeCell ref="A49:F49"/>
    <mergeCell ref="B37:F37"/>
    <mergeCell ref="A38:A42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A14:B14"/>
    <mergeCell ref="A20:F20"/>
    <mergeCell ref="A21:A37"/>
    <mergeCell ref="B21:F21"/>
    <mergeCell ref="B22:F22"/>
    <mergeCell ref="B23:F23"/>
    <mergeCell ref="B24:F24"/>
    <mergeCell ref="B25:F25"/>
    <mergeCell ref="B26:F26"/>
    <mergeCell ref="A9:B10"/>
    <mergeCell ref="C9:C10"/>
    <mergeCell ref="D9:H9"/>
    <mergeCell ref="A11:B11"/>
    <mergeCell ref="A12:B12"/>
    <mergeCell ref="A13:B13"/>
    <mergeCell ref="H18:K18"/>
    <mergeCell ref="A3:B3"/>
    <mergeCell ref="A4:B4"/>
    <mergeCell ref="A5:B5"/>
    <mergeCell ref="A6:B6"/>
    <mergeCell ref="A7:B7"/>
    <mergeCell ref="A8:H8"/>
  </mergeCells>
  <dataValidations count="106"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F7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G7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F14">
      <formula1>0</formula1>
      <formula2>9999999</formula2>
    </dataValidation>
    <dataValidation type="whole" allowBlank="1" showErrorMessage="1" errorTitle="Pozor!" error="Vložte numerickou hodnotu!" sqref="F15">
      <formula1>0</formula1>
      <formula2>9999999</formula2>
    </dataValidation>
    <dataValidation type="whole" allowBlank="1" showErrorMessage="1" errorTitle="Pozor!" error="Vložte numerickou hodnotu!" sqref="F16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G14">
      <formula1>0</formula1>
      <formula2>9999999</formula2>
    </dataValidation>
    <dataValidation type="whole" allowBlank="1" showErrorMessage="1" errorTitle="Pozor!" error="Vložte numerickou hodnotu!" sqref="G15">
      <formula1>0</formula1>
      <formula2>9999999</formula2>
    </dataValidation>
    <dataValidation type="whole" allowBlank="1" showErrorMessage="1" errorTitle="Pozor!" error="Vložte numerickou hodnotu!" sqref="G16">
      <formula1>0</formula1>
      <formula2>9999999</formula2>
    </dataValidation>
    <dataValidation type="whole" allowBlank="1" showErrorMessage="1" errorTitle="Pozor!" error="Vložte numerickou hodnotu!" sqref="H21">
      <formula1>0</formula1>
      <formula2>99999</formula2>
    </dataValidation>
    <dataValidation type="whole" allowBlank="1" showErrorMessage="1" errorTitle="Pozor!" error="Vložte numerickou hodnotu!" sqref="H22">
      <formula1>0</formula1>
      <formula2>99999</formula2>
    </dataValidation>
    <dataValidation type="whole" allowBlank="1" showErrorMessage="1" errorTitle="Pozor!" error="Vložte numerickou hodnotu!" sqref="H23">
      <formula1>0</formula1>
      <formula2>99999</formula2>
    </dataValidation>
    <dataValidation type="whole" allowBlank="1" showErrorMessage="1" errorTitle="Pozor!" error="Vložte numerickou hodnotu!" sqref="H24">
      <formula1>0</formula1>
      <formula2>99999</formula2>
    </dataValidation>
    <dataValidation type="whole" allowBlank="1" showErrorMessage="1" errorTitle="Pozor!" error="Vložte numerickou hodnotu!" sqref="H25">
      <formula1>0</formula1>
      <formula2>99999</formula2>
    </dataValidation>
    <dataValidation type="whole" allowBlank="1" showErrorMessage="1" errorTitle="Pozor!" error="Vložte numerickou hodnotu!" sqref="H26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I21">
      <formula1>0</formula1>
      <formula2>99999</formula2>
    </dataValidation>
    <dataValidation type="whole" allowBlank="1" showErrorMessage="1" errorTitle="Pozor!" error="Vložte numerickou hodnotu!" sqref="I22">
      <formula1>0</formula1>
      <formula2>99999</formula2>
    </dataValidation>
    <dataValidation type="whole" allowBlank="1" showErrorMessage="1" errorTitle="Pozor!" error="Vložte numerickou hodnotu!" sqref="I23">
      <formula1>0</formula1>
      <formula2>99999</formula2>
    </dataValidation>
    <dataValidation type="whole" allowBlank="1" showErrorMessage="1" errorTitle="Pozor!" error="Vložte numerickou hodnotu!" sqref="I24">
      <formula1>0</formula1>
      <formula2>99999</formula2>
    </dataValidation>
    <dataValidation type="whole" allowBlank="1" showErrorMessage="1" errorTitle="Pozor!" error="Vložte numerickou hodnotu!" sqref="I25">
      <formula1>0</formula1>
      <formula2>99999</formula2>
    </dataValidation>
    <dataValidation type="whole" allowBlank="1" showErrorMessage="1" errorTitle="Pozor!" error="Vložte numerickou hodnotu!" sqref="I26">
      <formula1>0</formula1>
      <formula2>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I44">
      <formula1>0</formula1>
      <formula2>99999</formula2>
    </dataValidation>
    <dataValidation type="whole" allowBlank="1" showErrorMessage="1" errorTitle="Pozor!" error="Vložte numerickou hodnotu!" sqref="I45">
      <formula1>0</formula1>
      <formula2>99999</formula2>
    </dataValidation>
    <dataValidation type="whole" allowBlank="1" showErrorMessage="1" errorTitle="Pozor!" error="Vložte numerickou hodnotu!" sqref="I46">
      <formula1>0</formula1>
      <formula2>99999</formula2>
    </dataValidation>
    <dataValidation type="whole" allowBlank="1" showErrorMessage="1" errorTitle="Pozor!" error="Vložte numerickou hodnotu!" sqref="I47">
      <formula1>0</formula1>
      <formula2>99999</formula2>
    </dataValidation>
    <dataValidation type="whole" allowBlank="1" showErrorMessage="1" errorTitle="Pozor!" error="Vložte numerickou hodnotu!" sqref="I48">
      <formula1>0</formula1>
      <formula2>99999</formula2>
    </dataValidation>
    <dataValidation type="whole" allowBlank="1" showErrorMessage="1" errorTitle="Pozor!" error="Vložte numerickou hodnotu!" sqref="I49">
      <formula1>0</formula1>
      <formula2>99999</formula2>
    </dataValidation>
    <dataValidation type="whole" allowBlank="1" showErrorMessage="1" errorTitle="Pozor!" error="Vložte numerickou hodnotu!" sqref="J21">
      <formula1>0</formula1>
      <formula2>99999</formula2>
    </dataValidation>
    <dataValidation type="whole" allowBlank="1" showErrorMessage="1" errorTitle="Pozor!" error="Vložte numerickou hodnotu!" sqref="J22">
      <formula1>0</formula1>
      <formula2>99999</formula2>
    </dataValidation>
    <dataValidation type="whole" allowBlank="1" showErrorMessage="1" errorTitle="Pozor!" error="Vložte numerickou hodnotu!" sqref="J23">
      <formula1>0</formula1>
      <formula2>99999</formula2>
    </dataValidation>
    <dataValidation type="whole" allowBlank="1" showErrorMessage="1" errorTitle="Pozor!" error="Vložte numerickou hodnotu!" sqref="J24">
      <formula1>0</formula1>
      <formula2>99999</formula2>
    </dataValidation>
    <dataValidation type="whole" allowBlank="1" showErrorMessage="1" errorTitle="Pozor!" error="Vložte numerickou hodnotu!" sqref="J25">
      <formula1>0</formula1>
      <formula2>99999</formula2>
    </dataValidation>
    <dataValidation type="whole" allowBlank="1" showErrorMessage="1" errorTitle="Pozor!" error="Vložte numerickou hodnotu!" sqref="J26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8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PageLayoutView="80" workbookViewId="0" topLeftCell="A1">
      <selection activeCell="B3" sqref="B3:F3"/>
    </sheetView>
  </sheetViews>
  <sheetFormatPr defaultColWidth="9.00390625" defaultRowHeight="12" customHeight="1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7.1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200" t="s">
        <v>261</v>
      </c>
      <c r="C2" s="15"/>
      <c r="D2" s="15"/>
      <c r="E2" s="15"/>
      <c r="F2" s="15"/>
      <c r="G2" s="15"/>
      <c r="H2" s="15"/>
      <c r="I2" s="15"/>
      <c r="J2" s="195"/>
      <c r="K2" s="195"/>
      <c r="L2" s="195"/>
      <c r="M2" s="195" t="s">
        <v>262</v>
      </c>
    </row>
    <row r="3" spans="2:13" ht="33" customHeight="1">
      <c r="B3" s="444"/>
      <c r="C3" s="450"/>
      <c r="D3" s="450"/>
      <c r="E3" s="450"/>
      <c r="F3" s="450"/>
      <c r="G3" s="2" t="s">
        <v>28</v>
      </c>
      <c r="H3" s="403" t="s">
        <v>263</v>
      </c>
      <c r="I3" s="455"/>
      <c r="J3" s="404"/>
      <c r="K3" s="25"/>
      <c r="L3" s="25"/>
      <c r="M3" s="25"/>
    </row>
    <row r="4" spans="2:13" ht="33" customHeight="1">
      <c r="B4" s="395" t="s">
        <v>32</v>
      </c>
      <c r="C4" s="409"/>
      <c r="D4" s="409"/>
      <c r="E4" s="409"/>
      <c r="F4" s="409"/>
      <c r="G4" s="4" t="s">
        <v>33</v>
      </c>
      <c r="H4" s="409">
        <v>1</v>
      </c>
      <c r="I4" s="409"/>
      <c r="J4" s="396"/>
      <c r="K4" s="6"/>
      <c r="L4" s="221"/>
      <c r="M4" s="222" t="s">
        <v>34</v>
      </c>
    </row>
    <row r="5" spans="2:13" ht="46.5" customHeight="1">
      <c r="B5" s="424" t="s">
        <v>264</v>
      </c>
      <c r="C5" s="425"/>
      <c r="D5" s="425"/>
      <c r="E5" s="425"/>
      <c r="F5" s="425"/>
      <c r="G5" s="4" t="s">
        <v>265</v>
      </c>
      <c r="H5" s="447">
        <v>55</v>
      </c>
      <c r="I5" s="448"/>
      <c r="J5" s="449"/>
      <c r="K5" s="109"/>
      <c r="L5" s="213" t="str">
        <f>IF(H5&gt;=H6+H7+H8+H9+H10+H11,"ok","chyba")</f>
        <v>ok</v>
      </c>
      <c r="M5" s="210" t="s">
        <v>266</v>
      </c>
    </row>
    <row r="6" spans="2:13" ht="25.5" customHeight="1">
      <c r="B6" s="466" t="s">
        <v>66</v>
      </c>
      <c r="C6" s="444" t="s">
        <v>267</v>
      </c>
      <c r="D6" s="450"/>
      <c r="E6" s="450"/>
      <c r="F6" s="450"/>
      <c r="G6" s="4" t="s">
        <v>268</v>
      </c>
      <c r="H6" s="447">
        <v>6</v>
      </c>
      <c r="I6" s="448"/>
      <c r="J6" s="449"/>
      <c r="K6" s="109"/>
      <c r="L6" s="109"/>
      <c r="M6" s="26"/>
    </row>
    <row r="7" spans="2:13" ht="24.75" customHeight="1">
      <c r="B7" s="467"/>
      <c r="C7" s="444" t="s">
        <v>269</v>
      </c>
      <c r="D7" s="450"/>
      <c r="E7" s="450"/>
      <c r="F7" s="450"/>
      <c r="G7" s="4" t="s">
        <v>270</v>
      </c>
      <c r="H7" s="447">
        <v>44</v>
      </c>
      <c r="I7" s="448"/>
      <c r="J7" s="449"/>
      <c r="K7" s="109"/>
      <c r="L7" s="109"/>
      <c r="M7" s="26"/>
    </row>
    <row r="8" spans="2:13" ht="24.75" customHeight="1">
      <c r="B8" s="467"/>
      <c r="C8" s="106" t="s">
        <v>271</v>
      </c>
      <c r="D8" s="107"/>
      <c r="E8" s="107"/>
      <c r="F8" s="107"/>
      <c r="G8" s="4" t="s">
        <v>272</v>
      </c>
      <c r="H8" s="447">
        <v>0</v>
      </c>
      <c r="I8" s="448"/>
      <c r="J8" s="449"/>
      <c r="K8" s="109"/>
      <c r="L8" s="109"/>
      <c r="M8" s="26"/>
    </row>
    <row r="9" spans="2:13" ht="30.75" customHeight="1">
      <c r="B9" s="467"/>
      <c r="C9" s="106" t="s">
        <v>273</v>
      </c>
      <c r="D9" s="107"/>
      <c r="E9" s="107"/>
      <c r="F9" s="107"/>
      <c r="G9" s="4" t="s">
        <v>274</v>
      </c>
      <c r="H9" s="447">
        <v>0</v>
      </c>
      <c r="I9" s="448"/>
      <c r="J9" s="449"/>
      <c r="K9" s="109"/>
      <c r="L9" s="109"/>
      <c r="M9" s="26"/>
    </row>
    <row r="10" spans="2:13" ht="30.75" customHeight="1">
      <c r="B10" s="467"/>
      <c r="C10" s="106" t="s">
        <v>275</v>
      </c>
      <c r="D10" s="107"/>
      <c r="E10" s="107"/>
      <c r="F10" s="107"/>
      <c r="G10" s="4" t="s">
        <v>276</v>
      </c>
      <c r="H10" s="447">
        <v>0</v>
      </c>
      <c r="I10" s="448"/>
      <c r="J10" s="449"/>
      <c r="K10" s="109"/>
      <c r="L10" s="109"/>
      <c r="M10" s="26"/>
    </row>
    <row r="11" spans="2:13" ht="21.75" customHeight="1">
      <c r="B11" s="468"/>
      <c r="C11" s="444" t="s">
        <v>277</v>
      </c>
      <c r="D11" s="450"/>
      <c r="E11" s="450"/>
      <c r="F11" s="450"/>
      <c r="G11" s="4" t="s">
        <v>278</v>
      </c>
      <c r="H11" s="447">
        <v>2</v>
      </c>
      <c r="I11" s="448"/>
      <c r="J11" s="449"/>
      <c r="K11" s="109"/>
      <c r="L11" s="109"/>
      <c r="M11" s="26"/>
    </row>
    <row r="12" spans="2:13" ht="33" customHeight="1">
      <c r="B12" s="424" t="s">
        <v>279</v>
      </c>
      <c r="C12" s="425"/>
      <c r="D12" s="425"/>
      <c r="E12" s="425"/>
      <c r="F12" s="425"/>
      <c r="G12" s="4" t="s">
        <v>280</v>
      </c>
      <c r="H12" s="447">
        <v>1</v>
      </c>
      <c r="I12" s="448"/>
      <c r="J12" s="449"/>
      <c r="K12" s="109"/>
      <c r="L12" s="109"/>
      <c r="M12" s="26"/>
    </row>
    <row r="13" spans="2:13" ht="33" customHeight="1">
      <c r="B13" s="397" t="s">
        <v>281</v>
      </c>
      <c r="C13" s="400"/>
      <c r="D13" s="400"/>
      <c r="E13" s="400"/>
      <c r="F13" s="400"/>
      <c r="G13" s="4" t="s">
        <v>282</v>
      </c>
      <c r="H13" s="447">
        <v>1</v>
      </c>
      <c r="I13" s="456"/>
      <c r="J13" s="451"/>
      <c r="K13" s="42"/>
      <c r="L13" s="42"/>
      <c r="M13" s="26"/>
    </row>
    <row r="14" spans="2:13" ht="33" customHeight="1">
      <c r="B14" s="397" t="s">
        <v>283</v>
      </c>
      <c r="C14" s="400"/>
      <c r="D14" s="400"/>
      <c r="E14" s="400"/>
      <c r="F14" s="400"/>
      <c r="G14" s="4" t="s">
        <v>284</v>
      </c>
      <c r="H14" s="447">
        <v>7</v>
      </c>
      <c r="I14" s="456"/>
      <c r="J14" s="451"/>
      <c r="K14" s="42"/>
      <c r="L14" s="42"/>
      <c r="M14" s="26"/>
    </row>
    <row r="15" spans="2:13" ht="33" customHeight="1">
      <c r="B15" s="424" t="s">
        <v>285</v>
      </c>
      <c r="C15" s="425"/>
      <c r="D15" s="425"/>
      <c r="E15" s="425"/>
      <c r="F15" s="425"/>
      <c r="G15" s="4" t="s">
        <v>286</v>
      </c>
      <c r="H15" s="447">
        <v>0</v>
      </c>
      <c r="I15" s="448"/>
      <c r="J15" s="449"/>
      <c r="K15" s="109"/>
      <c r="L15" s="109"/>
      <c r="M15" s="26"/>
    </row>
    <row r="16" spans="2:13" ht="13.5" customHeight="1">
      <c r="B16" s="18"/>
      <c r="C16" s="18"/>
      <c r="D16" s="18"/>
      <c r="E16" s="18"/>
      <c r="F16" s="18"/>
      <c r="G16" s="6"/>
      <c r="H16" s="26"/>
      <c r="I16" s="26"/>
      <c r="J16" s="26"/>
      <c r="K16" s="26"/>
      <c r="L16" s="26"/>
      <c r="M16" s="26"/>
    </row>
    <row r="17" spans="2:13" ht="15" customHeight="1">
      <c r="B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s="7" customFormat="1" ht="25.5" customHeight="1">
      <c r="B18" s="200" t="s">
        <v>287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4" s="7" customFormat="1" ht="18" customHeight="1">
      <c r="B19" s="407"/>
      <c r="C19" s="407" t="s">
        <v>28</v>
      </c>
      <c r="D19" s="407" t="s">
        <v>288</v>
      </c>
      <c r="E19" s="403" t="s">
        <v>289</v>
      </c>
      <c r="F19" s="404"/>
      <c r="G19" s="410" t="s">
        <v>290</v>
      </c>
      <c r="H19" s="411"/>
      <c r="I19" s="411"/>
      <c r="J19" s="412"/>
      <c r="K19" s="25"/>
      <c r="L19" s="25"/>
      <c r="M19" s="25"/>
      <c r="N19" s="57"/>
    </row>
    <row r="20" spans="2:14" s="7" customFormat="1" ht="40.5" customHeight="1">
      <c r="B20" s="408"/>
      <c r="C20" s="408"/>
      <c r="D20" s="408"/>
      <c r="E20" s="405"/>
      <c r="F20" s="406"/>
      <c r="G20" s="410" t="s">
        <v>291</v>
      </c>
      <c r="H20" s="454"/>
      <c r="I20" s="2" t="s">
        <v>292</v>
      </c>
      <c r="J20" s="2" t="s">
        <v>293</v>
      </c>
      <c r="K20" s="25"/>
      <c r="L20" s="25"/>
      <c r="M20" s="25"/>
      <c r="N20" s="57"/>
    </row>
    <row r="21" spans="2:14" s="7" customFormat="1" ht="24.75" customHeight="1">
      <c r="B21" s="4" t="s">
        <v>32</v>
      </c>
      <c r="C21" s="4" t="s">
        <v>33</v>
      </c>
      <c r="D21" s="4">
        <v>1</v>
      </c>
      <c r="E21" s="395">
        <v>2</v>
      </c>
      <c r="F21" s="396"/>
      <c r="G21" s="395">
        <v>3</v>
      </c>
      <c r="H21" s="451"/>
      <c r="I21" s="4">
        <v>4</v>
      </c>
      <c r="J21" s="4">
        <v>5</v>
      </c>
      <c r="K21" s="6"/>
      <c r="L21" s="6"/>
      <c r="M21" s="6"/>
      <c r="N21" s="58"/>
    </row>
    <row r="22" spans="2:14" s="7" customFormat="1" ht="36.75" customHeight="1">
      <c r="B22" s="16" t="s">
        <v>294</v>
      </c>
      <c r="C22" s="4">
        <v>114</v>
      </c>
      <c r="D22" s="257">
        <v>4</v>
      </c>
      <c r="E22" s="452" t="s">
        <v>78</v>
      </c>
      <c r="F22" s="453"/>
      <c r="G22" s="447">
        <v>1</v>
      </c>
      <c r="H22" s="451"/>
      <c r="I22" s="257">
        <v>0</v>
      </c>
      <c r="J22" s="257">
        <v>3</v>
      </c>
      <c r="K22" s="109"/>
      <c r="L22" s="213" t="str">
        <f>IF(D22=G22+I22+J22,"ok","chyba")</f>
        <v>ok</v>
      </c>
      <c r="M22" s="210" t="s">
        <v>295</v>
      </c>
      <c r="N22" s="59"/>
    </row>
    <row r="23" spans="2:14" s="7" customFormat="1" ht="36.75" customHeight="1">
      <c r="B23" s="16" t="s">
        <v>296</v>
      </c>
      <c r="C23" s="4">
        <v>115</v>
      </c>
      <c r="D23" s="257">
        <v>0</v>
      </c>
      <c r="E23" s="452" t="s">
        <v>78</v>
      </c>
      <c r="F23" s="453"/>
      <c r="G23" s="447">
        <v>0</v>
      </c>
      <c r="H23" s="451"/>
      <c r="I23" s="257">
        <v>0</v>
      </c>
      <c r="J23" s="257">
        <v>0</v>
      </c>
      <c r="K23" s="109"/>
      <c r="L23" s="213" t="str">
        <f>IF(D23=G23+I23+J23,"ok","chyba")</f>
        <v>ok</v>
      </c>
      <c r="M23" s="210" t="s">
        <v>297</v>
      </c>
      <c r="N23" s="59"/>
    </row>
    <row r="24" spans="2:14" s="7" customFormat="1" ht="36.75" customHeight="1">
      <c r="B24" s="16" t="s">
        <v>298</v>
      </c>
      <c r="C24" s="4">
        <v>116</v>
      </c>
      <c r="D24" s="261">
        <v>4</v>
      </c>
      <c r="E24" s="447">
        <v>58</v>
      </c>
      <c r="F24" s="449"/>
      <c r="G24" s="447">
        <v>2</v>
      </c>
      <c r="H24" s="451"/>
      <c r="I24" s="257">
        <v>0</v>
      </c>
      <c r="J24" s="257">
        <v>2</v>
      </c>
      <c r="K24" s="109"/>
      <c r="L24" s="213" t="str">
        <f>IF(D24=G24+I24+J24,"ok","chyba")</f>
        <v>ok</v>
      </c>
      <c r="M24" s="210" t="s">
        <v>299</v>
      </c>
      <c r="N24" s="59"/>
    </row>
    <row r="25" spans="2:14" s="7" customFormat="1" ht="36.75" customHeight="1">
      <c r="B25" s="16" t="s">
        <v>300</v>
      </c>
      <c r="C25" s="4">
        <v>117</v>
      </c>
      <c r="D25" s="257">
        <v>5</v>
      </c>
      <c r="E25" s="452" t="s">
        <v>78</v>
      </c>
      <c r="F25" s="453"/>
      <c r="G25" s="447">
        <v>0</v>
      </c>
      <c r="H25" s="451"/>
      <c r="I25" s="257">
        <v>1</v>
      </c>
      <c r="J25" s="257">
        <v>4</v>
      </c>
      <c r="K25" s="109"/>
      <c r="L25" s="213" t="str">
        <f>IF(D25=G25+I25+J25,"ok","chyba")</f>
        <v>ok</v>
      </c>
      <c r="M25" s="210" t="s">
        <v>301</v>
      </c>
      <c r="N25" s="59"/>
    </row>
    <row r="26" spans="2:13" s="7" customFormat="1" ht="18" customHeight="1">
      <c r="B26" s="119" t="s">
        <v>302</v>
      </c>
      <c r="C26" s="5"/>
      <c r="D26" s="9"/>
      <c r="E26" s="9"/>
      <c r="F26" s="9"/>
      <c r="G26" s="9"/>
      <c r="H26" s="9"/>
      <c r="I26" s="9"/>
      <c r="J26" s="9"/>
      <c r="K26" s="9"/>
      <c r="L26" s="9"/>
      <c r="M26" s="5"/>
    </row>
    <row r="27" ht="13.5" customHeight="1" hidden="1">
      <c r="M27" s="5"/>
    </row>
    <row r="28" ht="13.5" customHeight="1" hidden="1">
      <c r="M28" s="5"/>
    </row>
    <row r="29" ht="13.5" customHeight="1" hidden="1">
      <c r="M29" s="5"/>
    </row>
    <row r="30" ht="13.5" customHeight="1" hidden="1">
      <c r="M30" s="5"/>
    </row>
    <row r="31" ht="13.5" customHeight="1" hidden="1">
      <c r="M31" s="5"/>
    </row>
    <row r="32" ht="13.5" customHeight="1" hidden="1">
      <c r="M32" s="5"/>
    </row>
    <row r="33" ht="13.5" customHeight="1" hidden="1">
      <c r="M33" s="5"/>
    </row>
    <row r="34" ht="13.5" customHeight="1" hidden="1"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spans="2:13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ht="232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ht="18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ht="17.25" customHeight="1">
      <c r="B53" s="43" t="s">
        <v>92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ht="12" customHeight="1">
      <c r="B54" s="457"/>
      <c r="C54" s="458"/>
      <c r="D54" s="458"/>
      <c r="E54" s="458"/>
      <c r="F54" s="458"/>
      <c r="G54" s="458"/>
      <c r="H54" s="458"/>
      <c r="I54" s="458"/>
      <c r="J54" s="459"/>
      <c r="K54" s="223"/>
      <c r="L54" s="223"/>
      <c r="M54" s="5"/>
    </row>
    <row r="55" spans="2:13" ht="32.25" customHeight="1">
      <c r="B55" s="460"/>
      <c r="C55" s="461"/>
      <c r="D55" s="461"/>
      <c r="E55" s="461"/>
      <c r="F55" s="461"/>
      <c r="G55" s="461"/>
      <c r="H55" s="461"/>
      <c r="I55" s="461"/>
      <c r="J55" s="462"/>
      <c r="K55" s="223"/>
      <c r="L55" s="223"/>
      <c r="M55" s="5"/>
    </row>
    <row r="56" spans="2:13" ht="12" customHeight="1">
      <c r="B56" s="460"/>
      <c r="C56" s="461"/>
      <c r="D56" s="461"/>
      <c r="E56" s="461"/>
      <c r="F56" s="461"/>
      <c r="G56" s="461"/>
      <c r="H56" s="461"/>
      <c r="I56" s="461"/>
      <c r="J56" s="462"/>
      <c r="K56" s="223"/>
      <c r="L56" s="223"/>
      <c r="M56" s="5"/>
    </row>
    <row r="57" spans="2:13" ht="17.25" customHeight="1">
      <c r="B57" s="460"/>
      <c r="C57" s="461"/>
      <c r="D57" s="461"/>
      <c r="E57" s="461"/>
      <c r="F57" s="461"/>
      <c r="G57" s="461"/>
      <c r="H57" s="461"/>
      <c r="I57" s="461"/>
      <c r="J57" s="462"/>
      <c r="K57" s="223"/>
      <c r="L57" s="223"/>
      <c r="M57" s="5"/>
    </row>
    <row r="58" spans="2:13" ht="34.5" customHeight="1">
      <c r="B58" s="460"/>
      <c r="C58" s="461"/>
      <c r="D58" s="461"/>
      <c r="E58" s="461"/>
      <c r="F58" s="461"/>
      <c r="G58" s="461"/>
      <c r="H58" s="461"/>
      <c r="I58" s="461"/>
      <c r="J58" s="462"/>
      <c r="K58" s="223"/>
      <c r="L58" s="223"/>
      <c r="M58" s="5"/>
    </row>
    <row r="59" spans="2:13" ht="108.75" customHeight="1">
      <c r="B59" s="463"/>
      <c r="C59" s="464"/>
      <c r="D59" s="464"/>
      <c r="E59" s="464"/>
      <c r="F59" s="464"/>
      <c r="G59" s="464"/>
      <c r="H59" s="464"/>
      <c r="I59" s="464"/>
      <c r="J59" s="465"/>
      <c r="K59" s="223"/>
      <c r="L59" s="223"/>
      <c r="M59" s="5"/>
    </row>
    <row r="60" spans="2:13" ht="15.7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3" ht="12" customHeight="1" hidden="1"/>
  </sheetData>
  <sheetProtection password="EC05" sheet="1"/>
  <mergeCells count="41"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  <mergeCell ref="B3:F3"/>
    <mergeCell ref="B13:F13"/>
    <mergeCell ref="B12:F12"/>
    <mergeCell ref="B5:F5"/>
    <mergeCell ref="B4:F4"/>
    <mergeCell ref="E25:F25"/>
    <mergeCell ref="E19:F20"/>
    <mergeCell ref="H11:J11"/>
    <mergeCell ref="H10:J10"/>
    <mergeCell ref="E24:F24"/>
    <mergeCell ref="E23:F23"/>
    <mergeCell ref="H14:J14"/>
    <mergeCell ref="G24:H24"/>
    <mergeCell ref="G21:H21"/>
    <mergeCell ref="H13:J13"/>
    <mergeCell ref="H3:J3"/>
    <mergeCell ref="H4:J4"/>
    <mergeCell ref="H5:J5"/>
    <mergeCell ref="H6:J6"/>
    <mergeCell ref="H7:J7"/>
    <mergeCell ref="H8:J8"/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</mergeCells>
  <dataValidations count="58"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M22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M24">
      <formula1>0</formula1>
      <formula2>999999999</formula2>
    </dataValidation>
    <dataValidation type="whole" allowBlank="1" showErrorMessage="1" errorTitle="Pozor!" error="Vložte číselnou hodnotu!" sqref="M25">
      <formula1>0</formula1>
      <formula2>999999999</formula2>
    </dataValidation>
    <dataValidation type="whole" allowBlank="1" showErrorMessage="1" errorTitle="Pozor!" error="Vložte číselnou hodnotu!" sqref="I22">
      <formula1>0</formula1>
      <formula2>999999999</formula2>
    </dataValidation>
    <dataValidation type="whole" allowBlank="1" showErrorMessage="1" errorTitle="Pozor!" error="Vložte číselnou hodnotu!" sqref="I23">
      <formula1>0</formula1>
      <formula2>999999999</formula2>
    </dataValidation>
    <dataValidation type="whole" allowBlank="1" showErrorMessage="1" errorTitle="Pozor!" error="Vložte číselnou hodnotu!" sqref="I24">
      <formula1>0</formula1>
      <formula2>999999999</formula2>
    </dataValidation>
    <dataValidation type="whole" allowBlank="1" showErrorMessage="1" errorTitle="Pozor!" error="Vložte číselnou hodnotu!" sqref="I25">
      <formula1>0</formula1>
      <formula2>999999999</formula2>
    </dataValidation>
    <dataValidation type="whole" allowBlank="1" showErrorMessage="1" errorTitle="Pozor!" error="Vložte číselnou hodnotu!" sqref="J22">
      <formula1>0</formula1>
      <formula2>999999999</formula2>
    </dataValidation>
    <dataValidation type="whole" allowBlank="1" showErrorMessage="1" errorTitle="Pozor!" error="Vložte číselnou hodnotu!" sqref="J23">
      <formula1>0</formula1>
      <formula2>999999999</formula2>
    </dataValidation>
    <dataValidation type="whole" allowBlank="1" showErrorMessage="1" errorTitle="Pozor!" error="Vložte číselnou hodnotu!" sqref="J24">
      <formula1>0</formula1>
      <formula2>999999999</formula2>
    </dataValidation>
    <dataValidation type="whole" allowBlank="1" showErrorMessage="1" errorTitle="Pozor!" error="Vložte číselnou hodnotu!" sqref="J25">
      <formula1>0</formula1>
      <formula2>999999999</formula2>
    </dataValidation>
    <dataValidation type="whole" allowBlank="1" showErrorMessage="1" errorTitle="Pozor!" error="Vložte číselnou hodnotu!" sqref="K22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K24">
      <formula1>0</formula1>
      <formula2>999999999</formula2>
    </dataValidation>
    <dataValidation type="whole" allowBlank="1" showErrorMessage="1" errorTitle="Pozor!" error="Vložte číselnou hodnotu!" sqref="K25">
      <formula1>0</formula1>
      <formula2>999999999</formula2>
    </dataValidation>
    <dataValidation type="whole" allowBlank="1" showErrorMessage="1" errorTitle="Pozor!" error="Vložte číselnou hodnotu!" sqref="G22">
      <formula1>0</formula1>
      <formula2>999999999</formula2>
    </dataValidation>
    <dataValidation type="whole" allowBlank="1" showErrorMessage="1" errorTitle="Pozor!" error="Vložte číselnou hodnotu!" sqref="G23">
      <formula1>0</formula1>
      <formula2>999999999</formula2>
    </dataValidation>
    <dataValidation type="whole" allowBlank="1" showErrorMessage="1" errorTitle="Pozor!" error="Vložte číselnou hodnotu!" sqref="G24">
      <formula1>0</formula1>
      <formula2>999999999</formula2>
    </dataValidation>
    <dataValidation type="whole" allowBlank="1" showErrorMessage="1" errorTitle="Pozor!" error="Vložte číselnou hodnotu!" sqref="G25">
      <formula1>0</formula1>
      <formula2>999999999</formula2>
    </dataValidation>
    <dataValidation type="whole" allowBlank="1" showErrorMessage="1" errorTitle="Pozor!" error="Vložte číselnou hodnotu!" sqref="D22">
      <formula1>0</formula1>
      <formula2>99999999</formula2>
    </dataValidation>
    <dataValidation type="whole" allowBlank="1" showErrorMessage="1" errorTitle="Pozor!" error="Vložte číselnou hodnotu!" sqref="D23">
      <formula1>0</formula1>
      <formula2>99999999</formula2>
    </dataValidation>
    <dataValidation type="whole" allowBlank="1" showErrorMessage="1" errorTitle="Pozor!" error="Vložte číselnou hodnotu!" sqref="D24">
      <formula1>0</formula1>
      <formula2>99999999</formula2>
    </dataValidation>
    <dataValidation type="whole" allowBlank="1" showErrorMessage="1" errorTitle="Pozor!" error="Vložte číselnou hodnotu!" sqref="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showGridLines="0" zoomScalePageLayoutView="85" workbookViewId="0" topLeftCell="A1">
      <selection activeCell="B3" sqref="B3:D5"/>
    </sheetView>
  </sheetViews>
  <sheetFormatPr defaultColWidth="9.00390625" defaultRowHeight="12.75" customHeight="1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80"/>
      <c r="T1" s="80"/>
      <c r="U1" s="80"/>
      <c r="V1" s="80" t="s">
        <v>303</v>
      </c>
    </row>
    <row r="2" spans="2:22" ht="12.75" customHeight="1">
      <c r="B2" s="201" t="s">
        <v>304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13"/>
      <c r="C3" s="514"/>
      <c r="D3" s="515"/>
      <c r="E3" s="502" t="s">
        <v>28</v>
      </c>
      <c r="F3" s="507" t="s">
        <v>305</v>
      </c>
      <c r="G3" s="507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9"/>
      <c r="T3" s="47"/>
      <c r="U3" s="47"/>
      <c r="V3" s="47"/>
    </row>
    <row r="4" spans="2:22" ht="12.75" customHeight="1">
      <c r="B4" s="516"/>
      <c r="C4" s="517"/>
      <c r="D4" s="518"/>
      <c r="E4" s="503"/>
      <c r="F4" s="512" t="s">
        <v>306</v>
      </c>
      <c r="G4" s="474"/>
      <c r="H4" s="474" t="s">
        <v>307</v>
      </c>
      <c r="I4" s="474"/>
      <c r="J4" s="474" t="s">
        <v>308</v>
      </c>
      <c r="K4" s="474"/>
      <c r="L4" s="474" t="s">
        <v>309</v>
      </c>
      <c r="M4" s="474"/>
      <c r="N4" s="474" t="s">
        <v>310</v>
      </c>
      <c r="O4" s="474"/>
      <c r="P4" s="500" t="s">
        <v>311</v>
      </c>
      <c r="Q4" s="501"/>
      <c r="R4" s="510" t="s">
        <v>312</v>
      </c>
      <c r="S4" s="511"/>
      <c r="T4" s="35"/>
      <c r="U4" s="35"/>
      <c r="V4" s="35"/>
    </row>
    <row r="5" spans="2:22" ht="12.75" customHeight="1">
      <c r="B5" s="519"/>
      <c r="C5" s="520"/>
      <c r="D5" s="486"/>
      <c r="E5" s="504"/>
      <c r="F5" s="74" t="s">
        <v>313</v>
      </c>
      <c r="G5" s="31" t="s">
        <v>314</v>
      </c>
      <c r="H5" s="31" t="s">
        <v>313</v>
      </c>
      <c r="I5" s="31" t="s">
        <v>314</v>
      </c>
      <c r="J5" s="31" t="s">
        <v>313</v>
      </c>
      <c r="K5" s="31" t="s">
        <v>314</v>
      </c>
      <c r="L5" s="31" t="s">
        <v>313</v>
      </c>
      <c r="M5" s="31" t="s">
        <v>314</v>
      </c>
      <c r="N5" s="31" t="s">
        <v>313</v>
      </c>
      <c r="O5" s="31" t="s">
        <v>314</v>
      </c>
      <c r="P5" s="31" t="s">
        <v>313</v>
      </c>
      <c r="Q5" s="69" t="s">
        <v>314</v>
      </c>
      <c r="R5" s="72" t="s">
        <v>313</v>
      </c>
      <c r="S5" s="69" t="s">
        <v>314</v>
      </c>
      <c r="T5" s="35"/>
      <c r="U5" s="35"/>
      <c r="V5" s="35"/>
    </row>
    <row r="6" spans="2:22" ht="12.75" customHeight="1">
      <c r="B6" s="521" t="s">
        <v>32</v>
      </c>
      <c r="C6" s="522"/>
      <c r="D6" s="523"/>
      <c r="E6" s="73" t="s">
        <v>33</v>
      </c>
      <c r="F6" s="75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3">
        <v>12</v>
      </c>
      <c r="R6" s="226">
        <v>13</v>
      </c>
      <c r="S6" s="70">
        <v>14</v>
      </c>
      <c r="T6" s="35"/>
      <c r="U6" s="35"/>
      <c r="V6" s="35"/>
    </row>
    <row r="7" spans="2:22" ht="14.25" customHeight="1">
      <c r="B7" s="524" t="s">
        <v>315</v>
      </c>
      <c r="C7" s="472" t="s">
        <v>316</v>
      </c>
      <c r="D7" s="473"/>
      <c r="E7" s="77">
        <v>119</v>
      </c>
      <c r="F7" s="262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2</v>
      </c>
      <c r="Q7" s="264">
        <v>2</v>
      </c>
      <c r="R7" s="174">
        <f aca="true" t="shared" si="0" ref="R7:R43">F7+H7+J7+L7+N7+P7</f>
        <v>2</v>
      </c>
      <c r="S7" s="175">
        <f aca="true" t="shared" si="1" ref="S7:S43">G7+I7+K7+M7+O7+Q7</f>
        <v>2</v>
      </c>
      <c r="T7" s="207"/>
      <c r="U7" s="552" t="s">
        <v>317</v>
      </c>
      <c r="V7" s="553"/>
    </row>
    <row r="8" spans="2:22" ht="14.25" customHeight="1">
      <c r="B8" s="525"/>
      <c r="C8" s="475" t="s">
        <v>318</v>
      </c>
      <c r="D8" s="321"/>
      <c r="E8" s="69">
        <v>120</v>
      </c>
      <c r="F8" s="265">
        <v>8</v>
      </c>
      <c r="G8" s="266">
        <v>3</v>
      </c>
      <c r="H8" s="266">
        <v>1</v>
      </c>
      <c r="I8" s="266">
        <v>2</v>
      </c>
      <c r="J8" s="266">
        <v>0</v>
      </c>
      <c r="K8" s="266">
        <v>1</v>
      </c>
      <c r="L8" s="266">
        <v>0</v>
      </c>
      <c r="M8" s="266">
        <v>0</v>
      </c>
      <c r="N8" s="266">
        <v>0</v>
      </c>
      <c r="O8" s="266">
        <v>0</v>
      </c>
      <c r="P8" s="266">
        <v>10</v>
      </c>
      <c r="Q8" s="267">
        <v>5</v>
      </c>
      <c r="R8" s="176">
        <f t="shared" si="0"/>
        <v>19</v>
      </c>
      <c r="S8" s="177">
        <f t="shared" si="1"/>
        <v>11</v>
      </c>
      <c r="T8" s="207"/>
      <c r="U8" s="554"/>
      <c r="V8" s="555"/>
    </row>
    <row r="9" spans="2:22" ht="14.25" customHeight="1">
      <c r="B9" s="525"/>
      <c r="C9" s="475" t="s">
        <v>319</v>
      </c>
      <c r="D9" s="321"/>
      <c r="E9" s="69">
        <v>121</v>
      </c>
      <c r="F9" s="265">
        <v>1</v>
      </c>
      <c r="G9" s="266">
        <v>7</v>
      </c>
      <c r="H9" s="266">
        <v>4</v>
      </c>
      <c r="I9" s="266">
        <v>1</v>
      </c>
      <c r="J9" s="266">
        <v>2</v>
      </c>
      <c r="K9" s="266">
        <v>6</v>
      </c>
      <c r="L9" s="266">
        <v>0</v>
      </c>
      <c r="M9" s="266">
        <v>0</v>
      </c>
      <c r="N9" s="266">
        <v>0</v>
      </c>
      <c r="O9" s="266">
        <v>0</v>
      </c>
      <c r="P9" s="266">
        <v>17</v>
      </c>
      <c r="Q9" s="267">
        <v>9</v>
      </c>
      <c r="R9" s="176">
        <f t="shared" si="0"/>
        <v>24</v>
      </c>
      <c r="S9" s="177">
        <f t="shared" si="1"/>
        <v>23</v>
      </c>
      <c r="T9" s="207"/>
      <c r="U9" s="556" t="s">
        <v>320</v>
      </c>
      <c r="V9" s="557"/>
    </row>
    <row r="10" spans="2:22" ht="14.25" customHeight="1">
      <c r="B10" s="525"/>
      <c r="C10" s="475" t="s">
        <v>321</v>
      </c>
      <c r="D10" s="321"/>
      <c r="E10" s="69">
        <v>122</v>
      </c>
      <c r="F10" s="265">
        <v>22</v>
      </c>
      <c r="G10" s="266">
        <v>17</v>
      </c>
      <c r="H10" s="266">
        <v>10</v>
      </c>
      <c r="I10" s="266">
        <v>8</v>
      </c>
      <c r="J10" s="266">
        <v>4</v>
      </c>
      <c r="K10" s="266">
        <v>34</v>
      </c>
      <c r="L10" s="266">
        <v>0</v>
      </c>
      <c r="M10" s="266">
        <v>6</v>
      </c>
      <c r="N10" s="266">
        <v>0</v>
      </c>
      <c r="O10" s="266">
        <v>0</v>
      </c>
      <c r="P10" s="266">
        <v>55</v>
      </c>
      <c r="Q10" s="267">
        <v>48</v>
      </c>
      <c r="R10" s="176">
        <f t="shared" si="0"/>
        <v>91</v>
      </c>
      <c r="S10" s="177">
        <f t="shared" si="1"/>
        <v>113</v>
      </c>
      <c r="T10" s="207"/>
      <c r="U10" s="558"/>
      <c r="V10" s="559"/>
    </row>
    <row r="11" spans="2:22" ht="14.25" customHeight="1">
      <c r="B11" s="525"/>
      <c r="C11" s="496" t="s">
        <v>322</v>
      </c>
      <c r="D11" s="315"/>
      <c r="E11" s="73">
        <v>123</v>
      </c>
      <c r="F11" s="268">
        <v>2</v>
      </c>
      <c r="G11" s="269">
        <v>4</v>
      </c>
      <c r="H11" s="269">
        <v>2</v>
      </c>
      <c r="I11" s="269">
        <v>6</v>
      </c>
      <c r="J11" s="269">
        <v>3</v>
      </c>
      <c r="K11" s="269">
        <v>12</v>
      </c>
      <c r="L11" s="269">
        <v>0</v>
      </c>
      <c r="M11" s="269">
        <v>2</v>
      </c>
      <c r="N11" s="269">
        <v>0</v>
      </c>
      <c r="O11" s="269">
        <v>0</v>
      </c>
      <c r="P11" s="269">
        <v>8</v>
      </c>
      <c r="Q11" s="270">
        <v>11</v>
      </c>
      <c r="R11" s="178">
        <f t="shared" si="0"/>
        <v>15</v>
      </c>
      <c r="S11" s="179">
        <f t="shared" si="1"/>
        <v>35</v>
      </c>
      <c r="T11" s="207"/>
      <c r="U11" s="225"/>
      <c r="V11" s="225"/>
    </row>
    <row r="12" spans="2:22" ht="14.25" customHeight="1">
      <c r="B12" s="525"/>
      <c r="C12" s="497" t="s">
        <v>323</v>
      </c>
      <c r="D12" s="498"/>
      <c r="E12" s="76" t="s">
        <v>324</v>
      </c>
      <c r="F12" s="271">
        <v>33</v>
      </c>
      <c r="G12" s="272">
        <v>31</v>
      </c>
      <c r="H12" s="272">
        <v>17</v>
      </c>
      <c r="I12" s="272">
        <v>17</v>
      </c>
      <c r="J12" s="272">
        <v>9</v>
      </c>
      <c r="K12" s="272">
        <v>53</v>
      </c>
      <c r="L12" s="272">
        <v>0</v>
      </c>
      <c r="M12" s="272">
        <v>8</v>
      </c>
      <c r="N12" s="272">
        <v>0</v>
      </c>
      <c r="O12" s="272">
        <v>0</v>
      </c>
      <c r="P12" s="272">
        <v>92</v>
      </c>
      <c r="Q12" s="273">
        <v>75</v>
      </c>
      <c r="R12" s="180">
        <f t="shared" si="0"/>
        <v>151</v>
      </c>
      <c r="S12" s="181">
        <f t="shared" si="1"/>
        <v>184</v>
      </c>
      <c r="T12" s="207"/>
      <c r="U12" s="560" t="s">
        <v>325</v>
      </c>
      <c r="V12" s="561"/>
    </row>
    <row r="13" spans="2:22" ht="14.25" customHeight="1">
      <c r="B13" s="525"/>
      <c r="C13" s="472" t="s">
        <v>326</v>
      </c>
      <c r="D13" s="473"/>
      <c r="E13" s="77">
        <v>124</v>
      </c>
      <c r="F13" s="274">
        <v>0</v>
      </c>
      <c r="G13" s="275">
        <v>0</v>
      </c>
      <c r="H13" s="275">
        <v>1</v>
      </c>
      <c r="I13" s="275">
        <v>2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275">
        <v>0</v>
      </c>
      <c r="P13" s="275">
        <v>2</v>
      </c>
      <c r="Q13" s="276">
        <v>2</v>
      </c>
      <c r="R13" s="182">
        <f t="shared" si="0"/>
        <v>3</v>
      </c>
      <c r="S13" s="183">
        <f t="shared" si="1"/>
        <v>4</v>
      </c>
      <c r="T13" s="207"/>
      <c r="U13" s="562"/>
      <c r="V13" s="563"/>
    </row>
    <row r="14" spans="2:22" ht="14.25" customHeight="1">
      <c r="B14" s="525"/>
      <c r="C14" s="487" t="s">
        <v>327</v>
      </c>
      <c r="D14" s="67" t="s">
        <v>328</v>
      </c>
      <c r="E14" s="77">
        <v>125</v>
      </c>
      <c r="F14" s="265">
        <v>6</v>
      </c>
      <c r="G14" s="266">
        <v>9</v>
      </c>
      <c r="H14" s="266">
        <v>5</v>
      </c>
      <c r="I14" s="266">
        <v>5</v>
      </c>
      <c r="J14" s="266">
        <v>3</v>
      </c>
      <c r="K14" s="266">
        <v>31</v>
      </c>
      <c r="L14" s="266">
        <v>0</v>
      </c>
      <c r="M14" s="266">
        <v>1</v>
      </c>
      <c r="N14" s="266">
        <v>0</v>
      </c>
      <c r="O14" s="266">
        <v>0</v>
      </c>
      <c r="P14" s="266">
        <v>19</v>
      </c>
      <c r="Q14" s="267">
        <v>18</v>
      </c>
      <c r="R14" s="176">
        <f t="shared" si="0"/>
        <v>33</v>
      </c>
      <c r="S14" s="177">
        <f t="shared" si="1"/>
        <v>64</v>
      </c>
      <c r="T14" s="207"/>
      <c r="U14" s="562"/>
      <c r="V14" s="563"/>
    </row>
    <row r="15" spans="2:22" ht="14.25" customHeight="1">
      <c r="B15" s="525"/>
      <c r="C15" s="488"/>
      <c r="D15" s="32" t="s">
        <v>329</v>
      </c>
      <c r="E15" s="69">
        <v>126</v>
      </c>
      <c r="F15" s="265">
        <v>19</v>
      </c>
      <c r="G15" s="266">
        <v>17</v>
      </c>
      <c r="H15" s="266">
        <v>12</v>
      </c>
      <c r="I15" s="266">
        <v>12</v>
      </c>
      <c r="J15" s="266">
        <v>6</v>
      </c>
      <c r="K15" s="266">
        <v>19</v>
      </c>
      <c r="L15" s="266">
        <v>0</v>
      </c>
      <c r="M15" s="266">
        <v>6</v>
      </c>
      <c r="N15" s="266">
        <v>0</v>
      </c>
      <c r="O15" s="266">
        <v>0</v>
      </c>
      <c r="P15" s="266">
        <v>72</v>
      </c>
      <c r="Q15" s="267">
        <v>57</v>
      </c>
      <c r="R15" s="176">
        <f t="shared" si="0"/>
        <v>109</v>
      </c>
      <c r="S15" s="177">
        <f t="shared" si="1"/>
        <v>111</v>
      </c>
      <c r="T15" s="207"/>
      <c r="U15" s="562"/>
      <c r="V15" s="563"/>
    </row>
    <row r="16" spans="2:22" ht="14.25" customHeight="1">
      <c r="B16" s="526"/>
      <c r="C16" s="489"/>
      <c r="D16" s="115" t="s">
        <v>330</v>
      </c>
      <c r="E16" s="73" t="s">
        <v>331</v>
      </c>
      <c r="F16" s="268">
        <v>8</v>
      </c>
      <c r="G16" s="269">
        <v>5</v>
      </c>
      <c r="H16" s="269">
        <v>0</v>
      </c>
      <c r="I16" s="269">
        <v>0</v>
      </c>
      <c r="J16" s="269">
        <v>0</v>
      </c>
      <c r="K16" s="269">
        <v>3</v>
      </c>
      <c r="L16" s="269">
        <v>0</v>
      </c>
      <c r="M16" s="269">
        <v>1</v>
      </c>
      <c r="N16" s="269">
        <v>0</v>
      </c>
      <c r="O16" s="269">
        <v>0</v>
      </c>
      <c r="P16" s="269">
        <v>1</v>
      </c>
      <c r="Q16" s="270">
        <v>0</v>
      </c>
      <c r="R16" s="178">
        <f t="shared" si="0"/>
        <v>9</v>
      </c>
      <c r="S16" s="179">
        <f t="shared" si="1"/>
        <v>9</v>
      </c>
      <c r="T16" s="207"/>
      <c r="U16" s="564"/>
      <c r="V16" s="565"/>
    </row>
    <row r="17" spans="2:22" ht="14.25" customHeight="1">
      <c r="B17" s="524" t="s">
        <v>332</v>
      </c>
      <c r="C17" s="482" t="s">
        <v>333</v>
      </c>
      <c r="D17" s="483"/>
      <c r="E17" s="71">
        <v>127</v>
      </c>
      <c r="F17" s="277">
        <v>8</v>
      </c>
      <c r="G17" s="278">
        <v>1</v>
      </c>
      <c r="H17" s="278">
        <v>2</v>
      </c>
      <c r="I17" s="278">
        <v>1</v>
      </c>
      <c r="J17" s="278">
        <v>3</v>
      </c>
      <c r="K17" s="278">
        <v>18</v>
      </c>
      <c r="L17" s="278">
        <v>0</v>
      </c>
      <c r="M17" s="278">
        <v>0</v>
      </c>
      <c r="N17" s="278">
        <v>0</v>
      </c>
      <c r="O17" s="278">
        <v>0</v>
      </c>
      <c r="P17" s="278">
        <v>9</v>
      </c>
      <c r="Q17" s="279">
        <v>8</v>
      </c>
      <c r="R17" s="174">
        <f t="shared" si="0"/>
        <v>22</v>
      </c>
      <c r="S17" s="175">
        <f t="shared" si="1"/>
        <v>28</v>
      </c>
      <c r="T17" s="207"/>
      <c r="U17" s="225"/>
      <c r="V17" s="225"/>
    </row>
    <row r="18" spans="2:22" ht="14.25" customHeight="1">
      <c r="B18" s="527"/>
      <c r="C18" s="490" t="s">
        <v>334</v>
      </c>
      <c r="D18" s="484"/>
      <c r="E18" s="69">
        <v>128</v>
      </c>
      <c r="F18" s="280">
        <v>2</v>
      </c>
      <c r="G18" s="266">
        <v>3</v>
      </c>
      <c r="H18" s="266">
        <v>1</v>
      </c>
      <c r="I18" s="266">
        <v>0</v>
      </c>
      <c r="J18" s="266">
        <v>3</v>
      </c>
      <c r="K18" s="266">
        <v>4</v>
      </c>
      <c r="L18" s="266">
        <v>0</v>
      </c>
      <c r="M18" s="266">
        <v>0</v>
      </c>
      <c r="N18" s="266">
        <v>0</v>
      </c>
      <c r="O18" s="266">
        <v>0</v>
      </c>
      <c r="P18" s="266">
        <v>1</v>
      </c>
      <c r="Q18" s="267">
        <v>0</v>
      </c>
      <c r="R18" s="176">
        <f t="shared" si="0"/>
        <v>7</v>
      </c>
      <c r="S18" s="177">
        <f t="shared" si="1"/>
        <v>7</v>
      </c>
      <c r="T18" s="207"/>
      <c r="U18" s="566"/>
      <c r="V18" s="566"/>
    </row>
    <row r="19" spans="2:22" ht="14.25" customHeight="1">
      <c r="B19" s="527"/>
      <c r="C19" s="490" t="s">
        <v>335</v>
      </c>
      <c r="D19" s="484"/>
      <c r="E19" s="69">
        <v>129</v>
      </c>
      <c r="F19" s="280">
        <v>4</v>
      </c>
      <c r="G19" s="266">
        <v>5</v>
      </c>
      <c r="H19" s="266">
        <v>1</v>
      </c>
      <c r="I19" s="266">
        <v>2</v>
      </c>
      <c r="J19" s="266">
        <v>0</v>
      </c>
      <c r="K19" s="266">
        <v>6</v>
      </c>
      <c r="L19" s="266">
        <v>0</v>
      </c>
      <c r="M19" s="266">
        <v>0</v>
      </c>
      <c r="N19" s="266">
        <v>0</v>
      </c>
      <c r="O19" s="266">
        <v>0</v>
      </c>
      <c r="P19" s="266">
        <v>1</v>
      </c>
      <c r="Q19" s="267">
        <v>0</v>
      </c>
      <c r="R19" s="176">
        <f t="shared" si="0"/>
        <v>6</v>
      </c>
      <c r="S19" s="177">
        <f t="shared" si="1"/>
        <v>13</v>
      </c>
      <c r="T19" s="207"/>
      <c r="U19" s="566"/>
      <c r="V19" s="566"/>
    </row>
    <row r="20" spans="2:22" ht="14.25" customHeight="1">
      <c r="B20" s="527"/>
      <c r="C20" s="490" t="s">
        <v>336</v>
      </c>
      <c r="D20" s="484"/>
      <c r="E20" s="69">
        <v>130</v>
      </c>
      <c r="F20" s="280">
        <v>2</v>
      </c>
      <c r="G20" s="266">
        <v>0</v>
      </c>
      <c r="H20" s="266">
        <v>1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v>1</v>
      </c>
      <c r="Q20" s="267">
        <v>0</v>
      </c>
      <c r="R20" s="176">
        <f t="shared" si="0"/>
        <v>4</v>
      </c>
      <c r="S20" s="177">
        <f t="shared" si="1"/>
        <v>0</v>
      </c>
      <c r="T20" s="207"/>
      <c r="U20" s="566"/>
      <c r="V20" s="566"/>
    </row>
    <row r="21" spans="2:22" ht="14.25" customHeight="1">
      <c r="B21" s="527"/>
      <c r="C21" s="490" t="s">
        <v>126</v>
      </c>
      <c r="D21" s="484"/>
      <c r="E21" s="69">
        <v>131</v>
      </c>
      <c r="F21" s="280">
        <v>2</v>
      </c>
      <c r="G21" s="266">
        <v>3</v>
      </c>
      <c r="H21" s="266">
        <v>1</v>
      </c>
      <c r="I21" s="266">
        <v>2</v>
      </c>
      <c r="J21" s="266">
        <v>0</v>
      </c>
      <c r="K21" s="266">
        <v>0</v>
      </c>
      <c r="L21" s="266">
        <v>0</v>
      </c>
      <c r="M21" s="266">
        <v>0</v>
      </c>
      <c r="N21" s="266">
        <v>0</v>
      </c>
      <c r="O21" s="266">
        <v>0</v>
      </c>
      <c r="P21" s="266">
        <v>5</v>
      </c>
      <c r="Q21" s="267">
        <v>4</v>
      </c>
      <c r="R21" s="176">
        <f t="shared" si="0"/>
        <v>8</v>
      </c>
      <c r="S21" s="177">
        <f t="shared" si="1"/>
        <v>9</v>
      </c>
      <c r="T21" s="207"/>
      <c r="U21" s="566"/>
      <c r="V21" s="566"/>
    </row>
    <row r="22" spans="2:22" ht="14.25" customHeight="1">
      <c r="B22" s="527"/>
      <c r="C22" s="490" t="s">
        <v>337</v>
      </c>
      <c r="D22" s="484"/>
      <c r="E22" s="69">
        <v>132</v>
      </c>
      <c r="F22" s="280">
        <v>3</v>
      </c>
      <c r="G22" s="266">
        <v>5</v>
      </c>
      <c r="H22" s="266">
        <v>0</v>
      </c>
      <c r="I22" s="266">
        <v>1</v>
      </c>
      <c r="J22" s="266">
        <v>1</v>
      </c>
      <c r="K22" s="266">
        <v>7</v>
      </c>
      <c r="L22" s="266">
        <v>0</v>
      </c>
      <c r="M22" s="266">
        <v>1</v>
      </c>
      <c r="N22" s="266">
        <v>0</v>
      </c>
      <c r="O22" s="266">
        <v>0</v>
      </c>
      <c r="P22" s="266">
        <v>4</v>
      </c>
      <c r="Q22" s="267">
        <v>0</v>
      </c>
      <c r="R22" s="176">
        <f t="shared" si="0"/>
        <v>8</v>
      </c>
      <c r="S22" s="177">
        <f t="shared" si="1"/>
        <v>14</v>
      </c>
      <c r="T22" s="207"/>
      <c r="U22" s="566"/>
      <c r="V22" s="566"/>
    </row>
    <row r="23" spans="2:22" ht="26.25" customHeight="1">
      <c r="B23" s="527"/>
      <c r="C23" s="505" t="s">
        <v>338</v>
      </c>
      <c r="D23" s="506"/>
      <c r="E23" s="69">
        <v>133</v>
      </c>
      <c r="F23" s="280">
        <v>9</v>
      </c>
      <c r="G23" s="266">
        <v>10</v>
      </c>
      <c r="H23" s="266">
        <v>2</v>
      </c>
      <c r="I23" s="266">
        <v>0</v>
      </c>
      <c r="J23" s="266">
        <v>0</v>
      </c>
      <c r="K23" s="266">
        <v>5</v>
      </c>
      <c r="L23" s="266">
        <v>0</v>
      </c>
      <c r="M23" s="266">
        <v>0</v>
      </c>
      <c r="N23" s="266">
        <v>0</v>
      </c>
      <c r="O23" s="266">
        <v>0</v>
      </c>
      <c r="P23" s="266">
        <v>49</v>
      </c>
      <c r="Q23" s="267">
        <v>44</v>
      </c>
      <c r="R23" s="176">
        <f t="shared" si="0"/>
        <v>60</v>
      </c>
      <c r="S23" s="177">
        <f t="shared" si="1"/>
        <v>59</v>
      </c>
      <c r="T23" s="207"/>
      <c r="U23" s="225"/>
      <c r="V23" s="225"/>
    </row>
    <row r="24" spans="2:22" ht="14.25" customHeight="1">
      <c r="B24" s="527"/>
      <c r="C24" s="505" t="s">
        <v>339</v>
      </c>
      <c r="D24" s="506"/>
      <c r="E24" s="69">
        <v>135</v>
      </c>
      <c r="F24" s="280">
        <v>2</v>
      </c>
      <c r="G24" s="266">
        <v>1</v>
      </c>
      <c r="H24" s="266">
        <v>5</v>
      </c>
      <c r="I24" s="266">
        <v>4</v>
      </c>
      <c r="J24" s="266">
        <v>3</v>
      </c>
      <c r="K24" s="266">
        <v>11</v>
      </c>
      <c r="L24" s="266">
        <v>0</v>
      </c>
      <c r="M24" s="266">
        <v>6</v>
      </c>
      <c r="N24" s="266">
        <v>0</v>
      </c>
      <c r="O24" s="266">
        <v>0</v>
      </c>
      <c r="P24" s="266">
        <v>6</v>
      </c>
      <c r="Q24" s="267">
        <v>7</v>
      </c>
      <c r="R24" s="176">
        <f t="shared" si="0"/>
        <v>16</v>
      </c>
      <c r="S24" s="177">
        <f t="shared" si="1"/>
        <v>29</v>
      </c>
      <c r="T24" s="207"/>
      <c r="U24" s="35"/>
      <c r="V24" s="35"/>
    </row>
    <row r="25" spans="2:22" ht="14.25" customHeight="1">
      <c r="B25" s="527"/>
      <c r="C25" s="490" t="s">
        <v>340</v>
      </c>
      <c r="D25" s="484"/>
      <c r="E25" s="69">
        <v>136</v>
      </c>
      <c r="F25" s="280">
        <v>0</v>
      </c>
      <c r="G25" s="266">
        <v>0</v>
      </c>
      <c r="H25" s="266">
        <v>0</v>
      </c>
      <c r="I25" s="266">
        <v>1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  <c r="P25" s="266">
        <v>1</v>
      </c>
      <c r="Q25" s="267">
        <v>0</v>
      </c>
      <c r="R25" s="176">
        <f t="shared" si="0"/>
        <v>1</v>
      </c>
      <c r="S25" s="177">
        <f t="shared" si="1"/>
        <v>1</v>
      </c>
      <c r="T25" s="207"/>
      <c r="U25" s="567" t="s">
        <v>341</v>
      </c>
      <c r="V25" s="568"/>
    </row>
    <row r="26" spans="2:22" ht="14.25" customHeight="1">
      <c r="B26" s="527"/>
      <c r="C26" s="476" t="s">
        <v>342</v>
      </c>
      <c r="D26" s="477"/>
      <c r="E26" s="70" t="s">
        <v>343</v>
      </c>
      <c r="F26" s="281">
        <v>1</v>
      </c>
      <c r="G26" s="282">
        <v>2</v>
      </c>
      <c r="H26" s="282">
        <v>0</v>
      </c>
      <c r="I26" s="282">
        <v>1</v>
      </c>
      <c r="J26" s="282">
        <v>0</v>
      </c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12</v>
      </c>
      <c r="Q26" s="283">
        <v>11</v>
      </c>
      <c r="R26" s="176">
        <f t="shared" si="0"/>
        <v>13</v>
      </c>
      <c r="S26" s="177">
        <f t="shared" si="1"/>
        <v>14</v>
      </c>
      <c r="T26" s="207"/>
      <c r="U26" s="569"/>
      <c r="V26" s="570"/>
    </row>
    <row r="27" spans="2:22" ht="14.25" customHeight="1">
      <c r="B27" s="527"/>
      <c r="C27" s="492" t="s">
        <v>344</v>
      </c>
      <c r="D27" s="493"/>
      <c r="E27" s="73">
        <v>137</v>
      </c>
      <c r="F27" s="284">
        <v>0</v>
      </c>
      <c r="G27" s="269">
        <v>2</v>
      </c>
      <c r="H27" s="269">
        <v>1</v>
      </c>
      <c r="I27" s="269">
        <v>3</v>
      </c>
      <c r="J27" s="269">
        <v>0</v>
      </c>
      <c r="K27" s="269">
        <v>1</v>
      </c>
      <c r="L27" s="269">
        <v>0</v>
      </c>
      <c r="M27" s="269">
        <v>0</v>
      </c>
      <c r="N27" s="269">
        <v>0</v>
      </c>
      <c r="O27" s="269">
        <v>0</v>
      </c>
      <c r="P27" s="269">
        <v>4</v>
      </c>
      <c r="Q27" s="270">
        <v>1</v>
      </c>
      <c r="R27" s="184">
        <f t="shared" si="0"/>
        <v>5</v>
      </c>
      <c r="S27" s="185">
        <f t="shared" si="1"/>
        <v>7</v>
      </c>
      <c r="T27" s="207"/>
      <c r="U27" s="569"/>
      <c r="V27" s="570"/>
    </row>
    <row r="28" spans="2:22" ht="14.25" customHeight="1">
      <c r="B28" s="543" t="s">
        <v>345</v>
      </c>
      <c r="C28" s="472" t="s">
        <v>346</v>
      </c>
      <c r="D28" s="491"/>
      <c r="E28" s="77">
        <v>139</v>
      </c>
      <c r="F28" s="262">
        <v>32</v>
      </c>
      <c r="G28" s="263">
        <v>28</v>
      </c>
      <c r="H28" s="263">
        <v>17</v>
      </c>
      <c r="I28" s="263">
        <v>15</v>
      </c>
      <c r="J28" s="263">
        <v>8</v>
      </c>
      <c r="K28" s="263">
        <v>49</v>
      </c>
      <c r="L28" s="263">
        <v>0</v>
      </c>
      <c r="M28" s="263">
        <v>8</v>
      </c>
      <c r="N28" s="263">
        <v>0</v>
      </c>
      <c r="O28" s="263">
        <v>0</v>
      </c>
      <c r="P28" s="263">
        <v>89</v>
      </c>
      <c r="Q28" s="264">
        <v>71</v>
      </c>
      <c r="R28" s="174">
        <f t="shared" si="0"/>
        <v>146</v>
      </c>
      <c r="S28" s="175">
        <f t="shared" si="1"/>
        <v>171</v>
      </c>
      <c r="T28" s="207"/>
      <c r="U28" s="571"/>
      <c r="V28" s="572"/>
    </row>
    <row r="29" spans="2:22" ht="14.25" customHeight="1">
      <c r="B29" s="544"/>
      <c r="C29" s="475" t="s">
        <v>347</v>
      </c>
      <c r="D29" s="484"/>
      <c r="E29" s="69">
        <v>144</v>
      </c>
      <c r="F29" s="265">
        <v>1</v>
      </c>
      <c r="G29" s="266">
        <v>1</v>
      </c>
      <c r="H29" s="266">
        <v>0</v>
      </c>
      <c r="I29" s="266">
        <v>2</v>
      </c>
      <c r="J29" s="266">
        <v>1</v>
      </c>
      <c r="K29" s="266">
        <v>1</v>
      </c>
      <c r="L29" s="266">
        <v>0</v>
      </c>
      <c r="M29" s="266">
        <v>0</v>
      </c>
      <c r="N29" s="266">
        <v>0</v>
      </c>
      <c r="O29" s="266">
        <v>0</v>
      </c>
      <c r="P29" s="266">
        <v>3</v>
      </c>
      <c r="Q29" s="267">
        <v>4</v>
      </c>
      <c r="R29" s="176">
        <f t="shared" si="0"/>
        <v>5</v>
      </c>
      <c r="S29" s="177">
        <f t="shared" si="1"/>
        <v>8</v>
      </c>
      <c r="T29" s="207"/>
      <c r="U29" s="35"/>
      <c r="V29" s="35"/>
    </row>
    <row r="30" spans="2:22" ht="14.25" customHeight="1">
      <c r="B30" s="545"/>
      <c r="C30" s="487" t="s">
        <v>348</v>
      </c>
      <c r="D30" s="499"/>
      <c r="E30" s="70">
        <v>145</v>
      </c>
      <c r="F30" s="285">
        <v>0</v>
      </c>
      <c r="G30" s="282">
        <v>2</v>
      </c>
      <c r="H30" s="282">
        <v>0</v>
      </c>
      <c r="I30" s="282">
        <v>0</v>
      </c>
      <c r="J30" s="282">
        <v>0</v>
      </c>
      <c r="K30" s="282">
        <v>3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3">
        <v>0</v>
      </c>
      <c r="R30" s="184">
        <f t="shared" si="0"/>
        <v>0</v>
      </c>
      <c r="S30" s="185">
        <f t="shared" si="1"/>
        <v>5</v>
      </c>
      <c r="T30" s="207"/>
      <c r="U30" s="573" t="s">
        <v>349</v>
      </c>
      <c r="V30" s="574"/>
    </row>
    <row r="31" spans="2:22" ht="14.25" customHeight="1">
      <c r="B31" s="540" t="s">
        <v>350</v>
      </c>
      <c r="C31" s="482" t="s">
        <v>351</v>
      </c>
      <c r="D31" s="483"/>
      <c r="E31" s="159">
        <v>146</v>
      </c>
      <c r="F31" s="277">
        <v>15</v>
      </c>
      <c r="G31" s="278">
        <v>15</v>
      </c>
      <c r="H31" s="278">
        <v>9</v>
      </c>
      <c r="I31" s="278">
        <v>10</v>
      </c>
      <c r="J31" s="278">
        <v>3</v>
      </c>
      <c r="K31" s="278">
        <v>23</v>
      </c>
      <c r="L31" s="278">
        <v>0</v>
      </c>
      <c r="M31" s="278">
        <v>8</v>
      </c>
      <c r="N31" s="278">
        <v>0</v>
      </c>
      <c r="O31" s="278">
        <v>0</v>
      </c>
      <c r="P31" s="278">
        <v>37</v>
      </c>
      <c r="Q31" s="279">
        <v>32</v>
      </c>
      <c r="R31" s="174">
        <f t="shared" si="0"/>
        <v>64</v>
      </c>
      <c r="S31" s="175">
        <f t="shared" si="1"/>
        <v>88</v>
      </c>
      <c r="T31" s="207"/>
      <c r="U31" s="575"/>
      <c r="V31" s="576"/>
    </row>
    <row r="32" spans="2:22" ht="14.25" customHeight="1">
      <c r="B32" s="541"/>
      <c r="C32" s="490" t="s">
        <v>352</v>
      </c>
      <c r="D32" s="484"/>
      <c r="E32" s="145">
        <v>147</v>
      </c>
      <c r="F32" s="280">
        <v>3</v>
      </c>
      <c r="G32" s="266">
        <v>0</v>
      </c>
      <c r="H32" s="266">
        <v>0</v>
      </c>
      <c r="I32" s="266">
        <v>1</v>
      </c>
      <c r="J32" s="266">
        <v>0</v>
      </c>
      <c r="K32" s="266">
        <v>1</v>
      </c>
      <c r="L32" s="266">
        <v>0</v>
      </c>
      <c r="M32" s="266">
        <v>0</v>
      </c>
      <c r="N32" s="266">
        <v>0</v>
      </c>
      <c r="O32" s="266">
        <v>0</v>
      </c>
      <c r="P32" s="266">
        <v>9</v>
      </c>
      <c r="Q32" s="267">
        <v>8</v>
      </c>
      <c r="R32" s="176">
        <f t="shared" si="0"/>
        <v>12</v>
      </c>
      <c r="S32" s="177">
        <f t="shared" si="1"/>
        <v>10</v>
      </c>
      <c r="T32" s="207"/>
      <c r="U32" s="35"/>
      <c r="V32" s="35"/>
    </row>
    <row r="33" spans="2:22" ht="14.25" customHeight="1">
      <c r="B33" s="541"/>
      <c r="C33" s="117" t="s">
        <v>353</v>
      </c>
      <c r="D33" s="33"/>
      <c r="E33" s="145">
        <v>148</v>
      </c>
      <c r="F33" s="280">
        <v>2</v>
      </c>
      <c r="G33" s="266">
        <v>2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6">
        <v>0</v>
      </c>
      <c r="N33" s="266">
        <v>0</v>
      </c>
      <c r="O33" s="266">
        <v>0</v>
      </c>
      <c r="P33" s="266">
        <v>9</v>
      </c>
      <c r="Q33" s="267">
        <v>3</v>
      </c>
      <c r="R33" s="176">
        <f t="shared" si="0"/>
        <v>11</v>
      </c>
      <c r="S33" s="177">
        <f t="shared" si="1"/>
        <v>5</v>
      </c>
      <c r="T33" s="207"/>
      <c r="U33" s="546" t="s">
        <v>354</v>
      </c>
      <c r="V33" s="547"/>
    </row>
    <row r="34" spans="2:22" ht="21.75" customHeight="1">
      <c r="B34" s="541"/>
      <c r="C34" s="470" t="s">
        <v>355</v>
      </c>
      <c r="D34" s="471"/>
      <c r="E34" s="145">
        <v>149</v>
      </c>
      <c r="F34" s="280">
        <v>2</v>
      </c>
      <c r="G34" s="266">
        <v>1</v>
      </c>
      <c r="H34" s="266">
        <v>2</v>
      </c>
      <c r="I34" s="266">
        <v>0</v>
      </c>
      <c r="J34" s="266">
        <v>0</v>
      </c>
      <c r="K34" s="266">
        <v>2</v>
      </c>
      <c r="L34" s="266">
        <v>0</v>
      </c>
      <c r="M34" s="266">
        <v>0</v>
      </c>
      <c r="N34" s="266">
        <v>0</v>
      </c>
      <c r="O34" s="266">
        <v>0</v>
      </c>
      <c r="P34" s="266">
        <v>1</v>
      </c>
      <c r="Q34" s="267">
        <v>2</v>
      </c>
      <c r="R34" s="176">
        <f t="shared" si="0"/>
        <v>5</v>
      </c>
      <c r="S34" s="177">
        <f t="shared" si="1"/>
        <v>5</v>
      </c>
      <c r="T34" s="207"/>
      <c r="U34" s="548"/>
      <c r="V34" s="549"/>
    </row>
    <row r="35" spans="2:22" ht="14.25" customHeight="1">
      <c r="B35" s="541"/>
      <c r="C35" s="470" t="s">
        <v>356</v>
      </c>
      <c r="D35" s="484"/>
      <c r="E35" s="145">
        <v>150</v>
      </c>
      <c r="F35" s="280">
        <v>1</v>
      </c>
      <c r="G35" s="266">
        <v>2</v>
      </c>
      <c r="H35" s="266">
        <v>0</v>
      </c>
      <c r="I35" s="266">
        <v>0</v>
      </c>
      <c r="J35" s="266">
        <v>0</v>
      </c>
      <c r="K35" s="266">
        <v>2</v>
      </c>
      <c r="L35" s="266">
        <v>0</v>
      </c>
      <c r="M35" s="266">
        <v>0</v>
      </c>
      <c r="N35" s="266">
        <v>0</v>
      </c>
      <c r="O35" s="266">
        <v>0</v>
      </c>
      <c r="P35" s="266">
        <v>11</v>
      </c>
      <c r="Q35" s="267">
        <v>7</v>
      </c>
      <c r="R35" s="176">
        <f t="shared" si="0"/>
        <v>12</v>
      </c>
      <c r="S35" s="177">
        <f t="shared" si="1"/>
        <v>11</v>
      </c>
      <c r="T35" s="207"/>
      <c r="U35" s="550"/>
      <c r="V35" s="551"/>
    </row>
    <row r="36" spans="2:22" ht="14.25" customHeight="1">
      <c r="B36" s="541"/>
      <c r="C36" s="470" t="s">
        <v>357</v>
      </c>
      <c r="D36" s="484"/>
      <c r="E36" s="145">
        <v>151</v>
      </c>
      <c r="F36" s="280">
        <v>2</v>
      </c>
      <c r="G36" s="266">
        <v>1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6">
        <v>0</v>
      </c>
      <c r="N36" s="266">
        <v>0</v>
      </c>
      <c r="O36" s="266">
        <v>0</v>
      </c>
      <c r="P36" s="266">
        <v>5</v>
      </c>
      <c r="Q36" s="267">
        <v>1</v>
      </c>
      <c r="R36" s="176">
        <f t="shared" si="0"/>
        <v>7</v>
      </c>
      <c r="S36" s="177">
        <f t="shared" si="1"/>
        <v>2</v>
      </c>
      <c r="T36" s="207"/>
      <c r="U36" s="207"/>
      <c r="V36" s="35"/>
    </row>
    <row r="37" spans="2:22" ht="14.25" customHeight="1">
      <c r="B37" s="541"/>
      <c r="C37" s="158" t="s">
        <v>358</v>
      </c>
      <c r="D37" s="142"/>
      <c r="E37" s="160" t="s">
        <v>359</v>
      </c>
      <c r="F37" s="281">
        <v>8</v>
      </c>
      <c r="G37" s="282">
        <v>18</v>
      </c>
      <c r="H37" s="282">
        <v>3</v>
      </c>
      <c r="I37" s="282">
        <v>1</v>
      </c>
      <c r="J37" s="282">
        <v>5</v>
      </c>
      <c r="K37" s="282">
        <v>23</v>
      </c>
      <c r="L37" s="282">
        <v>0</v>
      </c>
      <c r="M37" s="282">
        <v>1</v>
      </c>
      <c r="N37" s="282">
        <v>0</v>
      </c>
      <c r="O37" s="282">
        <v>0</v>
      </c>
      <c r="P37" s="282">
        <v>13</v>
      </c>
      <c r="Q37" s="283">
        <v>9</v>
      </c>
      <c r="R37" s="176">
        <f t="shared" si="0"/>
        <v>29</v>
      </c>
      <c r="S37" s="177">
        <f t="shared" si="1"/>
        <v>52</v>
      </c>
      <c r="T37" s="207"/>
      <c r="U37" s="207"/>
      <c r="V37" s="35"/>
    </row>
    <row r="38" spans="2:22" ht="14.25" customHeight="1">
      <c r="B38" s="542"/>
      <c r="C38" s="478" t="s">
        <v>360</v>
      </c>
      <c r="D38" s="479"/>
      <c r="E38" s="161" t="s">
        <v>361</v>
      </c>
      <c r="F38" s="284">
        <v>3</v>
      </c>
      <c r="G38" s="269">
        <v>2</v>
      </c>
      <c r="H38" s="269">
        <v>2</v>
      </c>
      <c r="I38" s="269">
        <v>0</v>
      </c>
      <c r="J38" s="269">
        <v>0</v>
      </c>
      <c r="K38" s="269">
        <v>2</v>
      </c>
      <c r="L38" s="269">
        <v>0</v>
      </c>
      <c r="M38" s="269">
        <v>0</v>
      </c>
      <c r="N38" s="269">
        <v>0</v>
      </c>
      <c r="O38" s="269">
        <v>0</v>
      </c>
      <c r="P38" s="269">
        <v>4</v>
      </c>
      <c r="Q38" s="270">
        <v>6</v>
      </c>
      <c r="R38" s="184">
        <f t="shared" si="0"/>
        <v>9</v>
      </c>
      <c r="S38" s="185">
        <f t="shared" si="1"/>
        <v>10</v>
      </c>
      <c r="T38" s="207"/>
      <c r="U38" s="207"/>
      <c r="V38" s="35"/>
    </row>
    <row r="39" spans="2:22" ht="14.25" customHeight="1">
      <c r="B39" s="527" t="s">
        <v>362</v>
      </c>
      <c r="C39" s="485" t="s">
        <v>363</v>
      </c>
      <c r="D39" s="486"/>
      <c r="E39" s="77">
        <v>152</v>
      </c>
      <c r="F39" s="262">
        <v>3</v>
      </c>
      <c r="G39" s="263">
        <v>1</v>
      </c>
      <c r="H39" s="263">
        <v>0</v>
      </c>
      <c r="I39" s="263">
        <v>1</v>
      </c>
      <c r="J39" s="263">
        <v>0</v>
      </c>
      <c r="K39" s="263">
        <v>1</v>
      </c>
      <c r="L39" s="263">
        <v>0</v>
      </c>
      <c r="M39" s="263">
        <v>0</v>
      </c>
      <c r="N39" s="263">
        <v>0</v>
      </c>
      <c r="O39" s="263">
        <v>0</v>
      </c>
      <c r="P39" s="263">
        <v>1</v>
      </c>
      <c r="Q39" s="264">
        <v>0</v>
      </c>
      <c r="R39" s="182">
        <f t="shared" si="0"/>
        <v>4</v>
      </c>
      <c r="S39" s="183">
        <f t="shared" si="1"/>
        <v>3</v>
      </c>
      <c r="T39" s="207"/>
      <c r="U39" s="207"/>
      <c r="V39" s="35"/>
    </row>
    <row r="40" spans="2:22" ht="14.25" customHeight="1">
      <c r="B40" s="528"/>
      <c r="C40" s="480" t="s">
        <v>364</v>
      </c>
      <c r="D40" s="481"/>
      <c r="E40" s="69">
        <v>153</v>
      </c>
      <c r="F40" s="265">
        <v>1</v>
      </c>
      <c r="G40" s="266">
        <v>1</v>
      </c>
      <c r="H40" s="266">
        <v>0</v>
      </c>
      <c r="I40" s="266">
        <v>0</v>
      </c>
      <c r="J40" s="266">
        <v>0</v>
      </c>
      <c r="K40" s="266">
        <v>0</v>
      </c>
      <c r="L40" s="266">
        <v>0</v>
      </c>
      <c r="M40" s="266">
        <v>0</v>
      </c>
      <c r="N40" s="266">
        <v>0</v>
      </c>
      <c r="O40" s="266">
        <v>0</v>
      </c>
      <c r="P40" s="266">
        <v>0</v>
      </c>
      <c r="Q40" s="267">
        <v>0</v>
      </c>
      <c r="R40" s="176">
        <f t="shared" si="0"/>
        <v>1</v>
      </c>
      <c r="S40" s="177">
        <f t="shared" si="1"/>
        <v>1</v>
      </c>
      <c r="T40" s="207"/>
      <c r="U40" s="207"/>
      <c r="V40" s="35"/>
    </row>
    <row r="41" spans="2:22" ht="14.25" customHeight="1">
      <c r="B41" s="528"/>
      <c r="C41" s="469" t="s">
        <v>365</v>
      </c>
      <c r="D41" s="333"/>
      <c r="E41" s="70" t="s">
        <v>366</v>
      </c>
      <c r="F41" s="265">
        <v>17</v>
      </c>
      <c r="G41" s="266">
        <v>9</v>
      </c>
      <c r="H41" s="266">
        <v>7</v>
      </c>
      <c r="I41" s="266">
        <v>11</v>
      </c>
      <c r="J41" s="266">
        <v>5</v>
      </c>
      <c r="K41" s="266">
        <v>24</v>
      </c>
      <c r="L41" s="266">
        <v>0</v>
      </c>
      <c r="M41" s="266">
        <v>1</v>
      </c>
      <c r="N41" s="266">
        <v>0</v>
      </c>
      <c r="O41" s="266">
        <v>0</v>
      </c>
      <c r="P41" s="266">
        <v>16</v>
      </c>
      <c r="Q41" s="267">
        <v>9</v>
      </c>
      <c r="R41" s="176">
        <f t="shared" si="0"/>
        <v>45</v>
      </c>
      <c r="S41" s="177">
        <f t="shared" si="1"/>
        <v>54</v>
      </c>
      <c r="T41" s="207"/>
      <c r="U41" s="207"/>
      <c r="V41" s="35"/>
    </row>
    <row r="42" spans="2:22" ht="14.25" customHeight="1">
      <c r="B42" s="528"/>
      <c r="C42" s="494" t="s">
        <v>367</v>
      </c>
      <c r="D42" s="499"/>
      <c r="E42" s="70">
        <v>154</v>
      </c>
      <c r="F42" s="265">
        <v>3</v>
      </c>
      <c r="G42" s="266">
        <v>2</v>
      </c>
      <c r="H42" s="266">
        <v>2</v>
      </c>
      <c r="I42" s="266">
        <v>0</v>
      </c>
      <c r="J42" s="266">
        <v>2</v>
      </c>
      <c r="K42" s="266">
        <v>4</v>
      </c>
      <c r="L42" s="266">
        <v>0</v>
      </c>
      <c r="M42" s="266">
        <v>0</v>
      </c>
      <c r="N42" s="266">
        <v>0</v>
      </c>
      <c r="O42" s="266">
        <v>0</v>
      </c>
      <c r="P42" s="266">
        <v>0</v>
      </c>
      <c r="Q42" s="267">
        <v>1</v>
      </c>
      <c r="R42" s="176">
        <f t="shared" si="0"/>
        <v>7</v>
      </c>
      <c r="S42" s="177">
        <f t="shared" si="1"/>
        <v>7</v>
      </c>
      <c r="T42" s="207"/>
      <c r="U42" s="207"/>
      <c r="V42" s="35"/>
    </row>
    <row r="43" spans="2:22" ht="14.25" customHeight="1">
      <c r="B43" s="528"/>
      <c r="C43" s="494" t="s">
        <v>368</v>
      </c>
      <c r="D43" s="495"/>
      <c r="E43" s="69">
        <v>155</v>
      </c>
      <c r="F43" s="265">
        <v>0</v>
      </c>
      <c r="G43" s="266">
        <v>0</v>
      </c>
      <c r="H43" s="266">
        <v>0</v>
      </c>
      <c r="I43" s="266">
        <v>0</v>
      </c>
      <c r="J43" s="266">
        <v>0</v>
      </c>
      <c r="K43" s="282">
        <v>0</v>
      </c>
      <c r="L43" s="266">
        <v>0</v>
      </c>
      <c r="M43" s="282">
        <v>0</v>
      </c>
      <c r="N43" s="266">
        <v>0</v>
      </c>
      <c r="O43" s="282">
        <v>0</v>
      </c>
      <c r="P43" s="282">
        <v>0</v>
      </c>
      <c r="Q43" s="283">
        <v>0</v>
      </c>
      <c r="R43" s="176">
        <f t="shared" si="0"/>
        <v>0</v>
      </c>
      <c r="S43" s="177">
        <f t="shared" si="1"/>
        <v>0</v>
      </c>
      <c r="T43" s="207"/>
      <c r="U43" s="207"/>
      <c r="V43" s="35"/>
    </row>
    <row r="44" spans="2:22" ht="14.25" customHeight="1">
      <c r="B44" s="529"/>
      <c r="C44" s="538" t="s">
        <v>369</v>
      </c>
      <c r="D44" s="539"/>
      <c r="E44" s="116" t="s">
        <v>370</v>
      </c>
      <c r="F44" s="186"/>
      <c r="G44" s="187"/>
      <c r="H44" s="187"/>
      <c r="I44" s="187"/>
      <c r="J44" s="188"/>
      <c r="K44" s="269">
        <v>2</v>
      </c>
      <c r="L44" s="189"/>
      <c r="M44" s="269">
        <v>0</v>
      </c>
      <c r="N44" s="189"/>
      <c r="O44" s="269">
        <v>0</v>
      </c>
      <c r="P44" s="190"/>
      <c r="Q44" s="191"/>
      <c r="R44" s="192"/>
      <c r="S44" s="185">
        <f>G44+I44+K44+M44+O44+Q44</f>
        <v>2</v>
      </c>
      <c r="T44" s="207"/>
      <c r="U44" s="207"/>
      <c r="V44" s="35"/>
    </row>
    <row r="45" spans="2:22" ht="27.75" customHeight="1">
      <c r="B45" s="43" t="s">
        <v>92</v>
      </c>
      <c r="C45" s="49"/>
      <c r="D45" s="50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48"/>
    </row>
    <row r="46" spans="2:22" ht="30" customHeight="1">
      <c r="B46" s="530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2"/>
      <c r="T46" s="224"/>
      <c r="U46" s="224"/>
      <c r="V46" s="48"/>
    </row>
    <row r="47" spans="2:22" ht="33" customHeight="1">
      <c r="B47" s="533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224"/>
      <c r="U47" s="224"/>
      <c r="V47" s="48"/>
    </row>
    <row r="48" spans="2:22" ht="9" customHeight="1">
      <c r="B48" s="536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219"/>
      <c r="U48" s="219"/>
      <c r="V48" s="40"/>
    </row>
    <row r="49" spans="2:21" ht="12.75" customHeight="1" hidden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</sheetData>
  <sheetProtection password="EC05" sheet="1"/>
  <mergeCells count="59">
    <mergeCell ref="U33:V35"/>
    <mergeCell ref="U7:V8"/>
    <mergeCell ref="U9:V10"/>
    <mergeCell ref="U12:V16"/>
    <mergeCell ref="U18:V22"/>
    <mergeCell ref="U25:V28"/>
    <mergeCell ref="U30:V31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  <mergeCell ref="F4:G4"/>
    <mergeCell ref="H4:I4"/>
    <mergeCell ref="J4:K4"/>
    <mergeCell ref="B3:D5"/>
    <mergeCell ref="B6:D6"/>
    <mergeCell ref="B7:B16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C39:D39"/>
    <mergeCell ref="C14:C16"/>
    <mergeCell ref="C32:D32"/>
    <mergeCell ref="C28:D28"/>
    <mergeCell ref="C31:D31"/>
    <mergeCell ref="C27:D27"/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</mergeCells>
  <dataValidations count="638"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U29">
      <formula1>0</formula1>
      <formula2>999999</formula2>
    </dataValidation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V29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5"/>
  <sheetViews>
    <sheetView showGridLines="0" zoomScalePageLayoutView="75" workbookViewId="0" topLeftCell="A1">
      <selection activeCell="B3" sqref="B3:E5"/>
    </sheetView>
  </sheetViews>
  <sheetFormatPr defaultColWidth="9.00390625" defaultRowHeight="12" customHeight="1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2" width="6.75390625" style="7" customWidth="1"/>
    <col min="13" max="13" width="4.625" style="7" customWidth="1"/>
    <col min="14" max="14" width="11.25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80"/>
      <c r="O1" s="80"/>
      <c r="P1" s="80"/>
      <c r="Q1" s="80" t="s">
        <v>371</v>
      </c>
    </row>
    <row r="2" spans="2:17" ht="33" customHeight="1">
      <c r="B2" s="43" t="s">
        <v>372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03"/>
      <c r="C3" s="455"/>
      <c r="D3" s="604"/>
      <c r="E3" s="589"/>
      <c r="F3" s="407" t="s">
        <v>28</v>
      </c>
      <c r="G3" s="588" t="s">
        <v>263</v>
      </c>
      <c r="H3" s="410" t="s">
        <v>373</v>
      </c>
      <c r="I3" s="411"/>
      <c r="J3" s="411"/>
      <c r="K3" s="411"/>
      <c r="L3" s="411"/>
      <c r="M3" s="411"/>
      <c r="N3" s="412"/>
      <c r="O3" s="25"/>
      <c r="P3" s="25"/>
      <c r="Q3" s="25"/>
    </row>
    <row r="4" spans="2:17" ht="15" customHeight="1" hidden="1">
      <c r="B4" s="613"/>
      <c r="C4" s="603"/>
      <c r="D4" s="605"/>
      <c r="E4" s="591"/>
      <c r="F4" s="585"/>
      <c r="G4" s="588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05"/>
      <c r="C5" s="614"/>
      <c r="D5" s="606"/>
      <c r="E5" s="593"/>
      <c r="F5" s="408"/>
      <c r="G5" s="588"/>
      <c r="H5" s="4" t="s">
        <v>374</v>
      </c>
      <c r="I5" s="4" t="s">
        <v>375</v>
      </c>
      <c r="J5" s="4" t="s">
        <v>376</v>
      </c>
      <c r="K5" s="395" t="s">
        <v>377</v>
      </c>
      <c r="L5" s="396"/>
      <c r="M5" s="395" t="s">
        <v>378</v>
      </c>
      <c r="N5" s="396"/>
      <c r="O5" s="6"/>
      <c r="P5" s="6"/>
      <c r="Q5" s="6"/>
    </row>
    <row r="6" spans="2:17" ht="24" customHeight="1" hidden="1">
      <c r="B6" s="60" t="s">
        <v>32</v>
      </c>
      <c r="C6" s="61"/>
      <c r="D6" s="62"/>
      <c r="E6" s="62"/>
      <c r="F6" s="4" t="s">
        <v>33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379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27"/>
      <c r="P7" s="227"/>
      <c r="Q7" s="26"/>
    </row>
    <row r="8" spans="2:17" ht="25.5" customHeight="1" hidden="1">
      <c r="B8" s="63" t="s">
        <v>380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27"/>
      <c r="P8" s="227"/>
      <c r="Q8" s="26"/>
    </row>
    <row r="9" spans="2:17" ht="25.5" customHeight="1" hidden="1">
      <c r="B9" s="63" t="s">
        <v>381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27"/>
      <c r="P9" s="227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27"/>
      <c r="P10" s="227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27"/>
      <c r="P11" s="227"/>
      <c r="Q11" s="26"/>
    </row>
    <row r="12" spans="2:17" ht="15.75" customHeight="1">
      <c r="B12" s="397" t="s">
        <v>382</v>
      </c>
      <c r="C12" s="400"/>
      <c r="D12" s="400"/>
      <c r="E12" s="612"/>
      <c r="F12" s="4" t="s">
        <v>33</v>
      </c>
      <c r="G12" s="4">
        <v>1</v>
      </c>
      <c r="H12" s="4">
        <v>2</v>
      </c>
      <c r="I12" s="4">
        <v>3</v>
      </c>
      <c r="J12" s="4">
        <v>4</v>
      </c>
      <c r="K12" s="395">
        <v>5</v>
      </c>
      <c r="L12" s="396"/>
      <c r="M12" s="395">
        <v>6</v>
      </c>
      <c r="N12" s="396"/>
      <c r="O12" s="6"/>
      <c r="P12" s="25"/>
      <c r="Q12" s="228" t="s">
        <v>34</v>
      </c>
    </row>
    <row r="13" spans="2:17" ht="30.75" customHeight="1">
      <c r="B13" s="397" t="s">
        <v>383</v>
      </c>
      <c r="C13" s="400"/>
      <c r="D13" s="615"/>
      <c r="E13" s="612"/>
      <c r="F13" s="4">
        <v>172</v>
      </c>
      <c r="G13" s="258">
        <v>0</v>
      </c>
      <c r="H13" s="258">
        <v>0</v>
      </c>
      <c r="I13" s="258">
        <v>0</v>
      </c>
      <c r="J13" s="258">
        <v>0</v>
      </c>
      <c r="K13" s="577">
        <v>0</v>
      </c>
      <c r="L13" s="578"/>
      <c r="M13" s="577">
        <v>0</v>
      </c>
      <c r="N13" s="578"/>
      <c r="O13" s="26"/>
      <c r="P13" s="143" t="str">
        <f>IF(G13=SUM(H13:N13),"ok","chyba")</f>
        <v>ok</v>
      </c>
      <c r="Q13" s="63" t="s">
        <v>384</v>
      </c>
    </row>
    <row r="14" spans="2:17" ht="30.75" customHeight="1">
      <c r="B14" s="397" t="s">
        <v>385</v>
      </c>
      <c r="C14" s="400"/>
      <c r="D14" s="400"/>
      <c r="E14" s="612"/>
      <c r="F14" s="4">
        <v>173</v>
      </c>
      <c r="G14" s="258">
        <v>0</v>
      </c>
      <c r="H14" s="258">
        <v>0</v>
      </c>
      <c r="I14" s="258">
        <v>0</v>
      </c>
      <c r="J14" s="258">
        <v>0</v>
      </c>
      <c r="K14" s="395" t="s">
        <v>78</v>
      </c>
      <c r="L14" s="396"/>
      <c r="M14" s="395" t="s">
        <v>78</v>
      </c>
      <c r="N14" s="396"/>
      <c r="O14" s="6"/>
      <c r="P14" s="143" t="str">
        <f aca="true" t="shared" si="0" ref="P14:P22">IF(G14=SUM(H14:J14),"ok","chyba")</f>
        <v>ok</v>
      </c>
      <c r="Q14" s="63" t="s">
        <v>386</v>
      </c>
    </row>
    <row r="15" spans="2:17" ht="30.75" customHeight="1">
      <c r="B15" s="397" t="s">
        <v>387</v>
      </c>
      <c r="C15" s="400"/>
      <c r="D15" s="400"/>
      <c r="E15" s="612"/>
      <c r="F15" s="4">
        <v>174</v>
      </c>
      <c r="G15" s="258">
        <v>0</v>
      </c>
      <c r="H15" s="258">
        <v>0</v>
      </c>
      <c r="I15" s="258">
        <v>0</v>
      </c>
      <c r="J15" s="258">
        <v>0</v>
      </c>
      <c r="K15" s="395" t="s">
        <v>78</v>
      </c>
      <c r="L15" s="396"/>
      <c r="M15" s="395" t="s">
        <v>78</v>
      </c>
      <c r="N15" s="396"/>
      <c r="O15" s="6"/>
      <c r="P15" s="143" t="str">
        <f t="shared" si="0"/>
        <v>ok</v>
      </c>
      <c r="Q15" s="63" t="s">
        <v>388</v>
      </c>
    </row>
    <row r="16" spans="2:17" ht="30.75" customHeight="1">
      <c r="B16" s="397" t="s">
        <v>389</v>
      </c>
      <c r="C16" s="400"/>
      <c r="D16" s="400"/>
      <c r="E16" s="612"/>
      <c r="F16" s="4">
        <v>175</v>
      </c>
      <c r="G16" s="258">
        <v>9</v>
      </c>
      <c r="H16" s="258">
        <v>9</v>
      </c>
      <c r="I16" s="258">
        <v>0</v>
      </c>
      <c r="J16" s="258">
        <v>0</v>
      </c>
      <c r="K16" s="395" t="s">
        <v>78</v>
      </c>
      <c r="L16" s="396"/>
      <c r="M16" s="395" t="s">
        <v>78</v>
      </c>
      <c r="N16" s="396"/>
      <c r="O16" s="6"/>
      <c r="P16" s="143" t="str">
        <f t="shared" si="0"/>
        <v>ok</v>
      </c>
      <c r="Q16" s="63" t="s">
        <v>390</v>
      </c>
    </row>
    <row r="17" spans="2:17" ht="30.75" customHeight="1">
      <c r="B17" s="397" t="s">
        <v>391</v>
      </c>
      <c r="C17" s="400"/>
      <c r="D17" s="400"/>
      <c r="E17" s="612"/>
      <c r="F17" s="4">
        <v>176</v>
      </c>
      <c r="G17" s="258">
        <v>10</v>
      </c>
      <c r="H17" s="258">
        <v>5</v>
      </c>
      <c r="I17" s="258">
        <v>5</v>
      </c>
      <c r="J17" s="258">
        <v>0</v>
      </c>
      <c r="K17" s="395" t="s">
        <v>78</v>
      </c>
      <c r="L17" s="396"/>
      <c r="M17" s="395" t="s">
        <v>78</v>
      </c>
      <c r="N17" s="396"/>
      <c r="O17" s="6"/>
      <c r="P17" s="143" t="str">
        <f t="shared" si="0"/>
        <v>ok</v>
      </c>
      <c r="Q17" s="63" t="s">
        <v>392</v>
      </c>
    </row>
    <row r="18" spans="2:17" ht="30.75" customHeight="1">
      <c r="B18" s="397" t="s">
        <v>393</v>
      </c>
      <c r="C18" s="400"/>
      <c r="D18" s="400"/>
      <c r="E18" s="612"/>
      <c r="F18" s="4" t="s">
        <v>394</v>
      </c>
      <c r="G18" s="258">
        <v>0</v>
      </c>
      <c r="H18" s="258">
        <v>0</v>
      </c>
      <c r="I18" s="258">
        <v>0</v>
      </c>
      <c r="J18" s="258">
        <v>0</v>
      </c>
      <c r="K18" s="395" t="s">
        <v>78</v>
      </c>
      <c r="L18" s="396"/>
      <c r="M18" s="395" t="s">
        <v>78</v>
      </c>
      <c r="N18" s="396"/>
      <c r="O18" s="6"/>
      <c r="P18" s="143" t="str">
        <f t="shared" si="0"/>
        <v>ok</v>
      </c>
      <c r="Q18" s="63" t="s">
        <v>395</v>
      </c>
    </row>
    <row r="19" spans="2:17" ht="30.75" customHeight="1">
      <c r="B19" s="397" t="s">
        <v>396</v>
      </c>
      <c r="C19" s="400"/>
      <c r="D19" s="400"/>
      <c r="E19" s="612"/>
      <c r="F19" s="4" t="s">
        <v>397</v>
      </c>
      <c r="G19" s="258">
        <v>0</v>
      </c>
      <c r="H19" s="258">
        <v>0</v>
      </c>
      <c r="I19" s="258">
        <v>0</v>
      </c>
      <c r="J19" s="258">
        <v>0</v>
      </c>
      <c r="K19" s="395" t="s">
        <v>78</v>
      </c>
      <c r="L19" s="396"/>
      <c r="M19" s="395" t="s">
        <v>78</v>
      </c>
      <c r="N19" s="396"/>
      <c r="O19" s="6"/>
      <c r="P19" s="143" t="str">
        <f t="shared" si="0"/>
        <v>ok</v>
      </c>
      <c r="Q19" s="63" t="s">
        <v>398</v>
      </c>
    </row>
    <row r="20" spans="2:17" ht="30.75" customHeight="1">
      <c r="B20" s="397" t="s">
        <v>399</v>
      </c>
      <c r="C20" s="400"/>
      <c r="D20" s="400"/>
      <c r="E20" s="612"/>
      <c r="F20" s="4" t="s">
        <v>400</v>
      </c>
      <c r="G20" s="258">
        <v>2</v>
      </c>
      <c r="H20" s="258">
        <v>2</v>
      </c>
      <c r="I20" s="258">
        <v>0</v>
      </c>
      <c r="J20" s="258">
        <v>0</v>
      </c>
      <c r="K20" s="395" t="s">
        <v>78</v>
      </c>
      <c r="L20" s="396"/>
      <c r="M20" s="395" t="s">
        <v>78</v>
      </c>
      <c r="N20" s="396"/>
      <c r="O20" s="6"/>
      <c r="P20" s="143" t="str">
        <f t="shared" si="0"/>
        <v>ok</v>
      </c>
      <c r="Q20" s="63" t="s">
        <v>401</v>
      </c>
    </row>
    <row r="21" spans="2:17" ht="30.75" customHeight="1">
      <c r="B21" s="397" t="s">
        <v>402</v>
      </c>
      <c r="C21" s="400"/>
      <c r="D21" s="400"/>
      <c r="E21" s="612"/>
      <c r="F21" s="4" t="s">
        <v>403</v>
      </c>
      <c r="G21" s="258">
        <v>0</v>
      </c>
      <c r="H21" s="258">
        <v>0</v>
      </c>
      <c r="I21" s="258">
        <v>0</v>
      </c>
      <c r="J21" s="258">
        <v>0</v>
      </c>
      <c r="K21" s="395" t="s">
        <v>78</v>
      </c>
      <c r="L21" s="396"/>
      <c r="M21" s="395" t="s">
        <v>78</v>
      </c>
      <c r="N21" s="396"/>
      <c r="O21" s="6"/>
      <c r="P21" s="143" t="str">
        <f t="shared" si="0"/>
        <v>ok</v>
      </c>
      <c r="Q21" s="63" t="s">
        <v>404</v>
      </c>
    </row>
    <row r="22" spans="2:17" ht="30.75" customHeight="1">
      <c r="B22" s="397" t="s">
        <v>405</v>
      </c>
      <c r="C22" s="400"/>
      <c r="D22" s="400"/>
      <c r="E22" s="612"/>
      <c r="F22" s="4" t="s">
        <v>406</v>
      </c>
      <c r="G22" s="258">
        <v>0</v>
      </c>
      <c r="H22" s="258">
        <v>0</v>
      </c>
      <c r="I22" s="258">
        <v>0</v>
      </c>
      <c r="J22" s="258">
        <v>0</v>
      </c>
      <c r="K22" s="395" t="s">
        <v>78</v>
      </c>
      <c r="L22" s="396"/>
      <c r="M22" s="395" t="s">
        <v>78</v>
      </c>
      <c r="N22" s="396"/>
      <c r="O22" s="6"/>
      <c r="P22" s="143" t="str">
        <f t="shared" si="0"/>
        <v>ok</v>
      </c>
      <c r="Q22" s="63" t="s">
        <v>407</v>
      </c>
    </row>
    <row r="23" spans="2:17" ht="30.75" customHeight="1">
      <c r="B23" s="397" t="s">
        <v>408</v>
      </c>
      <c r="C23" s="400"/>
      <c r="D23" s="400"/>
      <c r="E23" s="612"/>
      <c r="F23" s="4" t="s">
        <v>409</v>
      </c>
      <c r="G23" s="258">
        <v>0</v>
      </c>
      <c r="H23" s="4" t="s">
        <v>78</v>
      </c>
      <c r="I23" s="4" t="s">
        <v>78</v>
      </c>
      <c r="J23" s="258">
        <v>0</v>
      </c>
      <c r="K23" s="577">
        <v>0</v>
      </c>
      <c r="L23" s="578"/>
      <c r="M23" s="577">
        <v>0</v>
      </c>
      <c r="N23" s="578"/>
      <c r="O23" s="26"/>
      <c r="P23" s="143" t="str">
        <f>IF(G23=SUM(J23:N23),"ok","chyba")</f>
        <v>ok</v>
      </c>
      <c r="Q23" s="63" t="s">
        <v>410</v>
      </c>
    </row>
    <row r="24" spans="2:17" ht="30.75" customHeight="1">
      <c r="B24" s="397" t="s">
        <v>411</v>
      </c>
      <c r="C24" s="400"/>
      <c r="D24" s="400"/>
      <c r="E24" s="612"/>
      <c r="F24" s="4" t="s">
        <v>412</v>
      </c>
      <c r="G24" s="258">
        <v>0</v>
      </c>
      <c r="H24" s="4" t="s">
        <v>78</v>
      </c>
      <c r="I24" s="4" t="s">
        <v>78</v>
      </c>
      <c r="J24" s="258">
        <v>0</v>
      </c>
      <c r="K24" s="577">
        <v>0</v>
      </c>
      <c r="L24" s="578"/>
      <c r="M24" s="577">
        <v>0</v>
      </c>
      <c r="N24" s="578"/>
      <c r="O24" s="26"/>
      <c r="P24" s="143" t="str">
        <f>IF(G24=SUM(J24:N24),"ok","chyba")</f>
        <v>ok</v>
      </c>
      <c r="Q24" s="63" t="s">
        <v>413</v>
      </c>
    </row>
    <row r="25" spans="2:17" ht="30.75" customHeight="1">
      <c r="B25" s="397" t="s">
        <v>414</v>
      </c>
      <c r="C25" s="400"/>
      <c r="D25" s="400"/>
      <c r="E25" s="612"/>
      <c r="F25" s="4" t="s">
        <v>415</v>
      </c>
      <c r="G25" s="258">
        <v>0</v>
      </c>
      <c r="H25" s="4" t="s">
        <v>78</v>
      </c>
      <c r="I25" s="4" t="s">
        <v>78</v>
      </c>
      <c r="J25" s="258">
        <v>0</v>
      </c>
      <c r="K25" s="577">
        <v>0</v>
      </c>
      <c r="L25" s="578"/>
      <c r="M25" s="577">
        <v>0</v>
      </c>
      <c r="N25" s="578"/>
      <c r="O25" s="26"/>
      <c r="P25" s="143" t="str">
        <f>IF(G25=SUM(J25:N25),"ok","chyba")</f>
        <v>ok</v>
      </c>
      <c r="Q25" s="63" t="s">
        <v>416</v>
      </c>
    </row>
    <row r="26" spans="2:17" ht="30.75" customHeight="1">
      <c r="B26" s="397" t="s">
        <v>417</v>
      </c>
      <c r="C26" s="400"/>
      <c r="D26" s="400"/>
      <c r="E26" s="612"/>
      <c r="F26" s="4" t="s">
        <v>418</v>
      </c>
      <c r="G26" s="258">
        <v>0</v>
      </c>
      <c r="H26" s="4" t="s">
        <v>78</v>
      </c>
      <c r="I26" s="4" t="s">
        <v>78</v>
      </c>
      <c r="J26" s="258">
        <v>0</v>
      </c>
      <c r="K26" s="577">
        <v>0</v>
      </c>
      <c r="L26" s="578"/>
      <c r="M26" s="577">
        <v>0</v>
      </c>
      <c r="N26" s="578"/>
      <c r="O26" s="26"/>
      <c r="P26" s="143" t="str">
        <f>IF(G26=SUM(J26:N26),"ok","chyba")</f>
        <v>ok</v>
      </c>
      <c r="Q26" s="63" t="s">
        <v>419</v>
      </c>
    </row>
    <row r="27" spans="2:17" ht="30.75" customHeight="1">
      <c r="B27" s="397" t="s">
        <v>420</v>
      </c>
      <c r="C27" s="400"/>
      <c r="D27" s="400"/>
      <c r="E27" s="612"/>
      <c r="F27" s="4" t="s">
        <v>421</v>
      </c>
      <c r="G27" s="258">
        <v>0</v>
      </c>
      <c r="H27" s="4" t="s">
        <v>78</v>
      </c>
      <c r="I27" s="4" t="s">
        <v>78</v>
      </c>
      <c r="J27" s="258">
        <v>0</v>
      </c>
      <c r="K27" s="577">
        <v>0</v>
      </c>
      <c r="L27" s="578"/>
      <c r="M27" s="577">
        <v>0</v>
      </c>
      <c r="N27" s="578"/>
      <c r="O27" s="26"/>
      <c r="P27" s="143" t="str">
        <f>IF(G27=SUM(J27:N27),"ok","chyba")</f>
        <v>ok</v>
      </c>
      <c r="Q27" s="63" t="s">
        <v>422</v>
      </c>
    </row>
    <row r="28" spans="2:17" ht="30.75" customHeight="1">
      <c r="B28" s="397" t="s">
        <v>423</v>
      </c>
      <c r="C28" s="400"/>
      <c r="D28" s="400"/>
      <c r="E28" s="612"/>
      <c r="F28" s="4" t="s">
        <v>424</v>
      </c>
      <c r="G28" s="258">
        <v>0</v>
      </c>
      <c r="H28" s="258">
        <v>0</v>
      </c>
      <c r="I28" s="258">
        <v>0</v>
      </c>
      <c r="J28" s="258">
        <v>0</v>
      </c>
      <c r="K28" s="577">
        <v>0</v>
      </c>
      <c r="L28" s="578"/>
      <c r="M28" s="577">
        <v>0</v>
      </c>
      <c r="N28" s="578"/>
      <c r="O28" s="26"/>
      <c r="P28" s="143" t="str">
        <f>IF(G28=SUM(H28:N28),"ok","chyba")</f>
        <v>ok</v>
      </c>
      <c r="Q28" s="63" t="s">
        <v>425</v>
      </c>
    </row>
    <row r="29" spans="2:17" ht="23.25" customHeight="1" hidden="1">
      <c r="B29" s="52" t="s">
        <v>426</v>
      </c>
      <c r="C29" s="52"/>
      <c r="D29" s="52"/>
      <c r="E29" s="52"/>
      <c r="F29" s="51">
        <v>176</v>
      </c>
      <c r="G29" s="53"/>
      <c r="H29" s="53"/>
      <c r="I29" s="53"/>
      <c r="J29" s="53"/>
      <c r="K29" s="53"/>
      <c r="L29" s="53"/>
      <c r="M29" s="53"/>
      <c r="N29" s="53"/>
      <c r="O29" s="56"/>
      <c r="P29" s="229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29"/>
      <c r="Q30" s="26"/>
    </row>
    <row r="31" spans="2:17" ht="15" customHeight="1">
      <c r="B31" s="54"/>
      <c r="C31" s="54"/>
      <c r="D31" s="54"/>
      <c r="E31" s="54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229"/>
      <c r="Q31" s="26"/>
    </row>
    <row r="32" spans="2:17" ht="29.25" customHeight="1">
      <c r="B32" s="43" t="s">
        <v>427</v>
      </c>
      <c r="C32" s="4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5"/>
      <c r="Q32" s="6"/>
    </row>
    <row r="33" spans="2:17" ht="21" customHeight="1">
      <c r="B33" s="403"/>
      <c r="C33" s="455"/>
      <c r="D33" s="604"/>
      <c r="E33" s="589"/>
      <c r="F33" s="407" t="s">
        <v>28</v>
      </c>
      <c r="G33" s="403" t="s">
        <v>65</v>
      </c>
      <c r="H33" s="589"/>
      <c r="I33" s="588" t="s">
        <v>428</v>
      </c>
      <c r="J33" s="588"/>
      <c r="K33" s="588"/>
      <c r="L33" s="455" t="s">
        <v>429</v>
      </c>
      <c r="M33" s="455"/>
      <c r="N33" s="404"/>
      <c r="O33" s="25"/>
      <c r="P33" s="34"/>
      <c r="Q33" s="25"/>
    </row>
    <row r="34" spans="2:17" ht="28.5" customHeight="1">
      <c r="B34" s="590"/>
      <c r="C34" s="605"/>
      <c r="D34" s="605"/>
      <c r="E34" s="591"/>
      <c r="F34" s="586"/>
      <c r="G34" s="590"/>
      <c r="H34" s="591"/>
      <c r="I34" s="588"/>
      <c r="J34" s="588"/>
      <c r="K34" s="588"/>
      <c r="L34" s="603"/>
      <c r="M34" s="603"/>
      <c r="N34" s="616"/>
      <c r="O34" s="25"/>
      <c r="P34" s="34"/>
      <c r="Q34" s="25"/>
    </row>
    <row r="35" spans="2:17" ht="2.25" customHeight="1" hidden="1">
      <c r="B35" s="592"/>
      <c r="C35" s="606"/>
      <c r="D35" s="606"/>
      <c r="E35" s="593"/>
      <c r="F35" s="587"/>
      <c r="G35" s="592"/>
      <c r="H35" s="593"/>
      <c r="I35" s="588"/>
      <c r="J35" s="588"/>
      <c r="K35" s="588"/>
      <c r="L35" s="108"/>
      <c r="M35" s="108"/>
      <c r="N35" s="68"/>
      <c r="O35" s="41"/>
      <c r="P35" s="34"/>
      <c r="Q35" s="41"/>
    </row>
    <row r="36" spans="2:17" ht="24.75" customHeight="1">
      <c r="B36" s="323" t="s">
        <v>32</v>
      </c>
      <c r="C36" s="324"/>
      <c r="D36" s="620"/>
      <c r="E36" s="66"/>
      <c r="F36" s="65" t="s">
        <v>33</v>
      </c>
      <c r="G36" s="618">
        <v>1</v>
      </c>
      <c r="H36" s="619"/>
      <c r="I36" s="407">
        <v>2</v>
      </c>
      <c r="J36" s="579"/>
      <c r="K36" s="580"/>
      <c r="L36" s="410">
        <v>3</v>
      </c>
      <c r="M36" s="411"/>
      <c r="N36" s="454"/>
      <c r="O36" s="41"/>
      <c r="P36" s="34"/>
      <c r="Q36" s="41"/>
    </row>
    <row r="37" spans="2:17" ht="36.75" customHeight="1">
      <c r="B37" s="424" t="s">
        <v>430</v>
      </c>
      <c r="C37" s="425"/>
      <c r="D37" s="445"/>
      <c r="E37" s="446"/>
      <c r="F37" s="4">
        <v>181</v>
      </c>
      <c r="G37" s="599">
        <v>313</v>
      </c>
      <c r="H37" s="600"/>
      <c r="I37" s="596">
        <v>65</v>
      </c>
      <c r="J37" s="597"/>
      <c r="K37" s="598"/>
      <c r="L37" s="599">
        <v>41</v>
      </c>
      <c r="M37" s="617"/>
      <c r="N37" s="454"/>
      <c r="O37" s="41"/>
      <c r="P37" s="34"/>
      <c r="Q37" s="41"/>
    </row>
    <row r="38" spans="2:17" ht="36.75" customHeight="1">
      <c r="B38" s="424" t="s">
        <v>431</v>
      </c>
      <c r="C38" s="425"/>
      <c r="D38" s="445"/>
      <c r="E38" s="446"/>
      <c r="F38" s="4" t="s">
        <v>432</v>
      </c>
      <c r="G38" s="607" t="s">
        <v>78</v>
      </c>
      <c r="H38" s="608"/>
      <c r="I38" s="594">
        <v>57.5</v>
      </c>
      <c r="J38" s="595"/>
      <c r="K38" s="595"/>
      <c r="L38" s="609">
        <v>27.1</v>
      </c>
      <c r="M38" s="610"/>
      <c r="N38" s="611"/>
      <c r="O38" s="41"/>
      <c r="P38" s="34"/>
      <c r="Q38" s="230"/>
    </row>
    <row r="39" spans="2:17" ht="8.25" customHeight="1">
      <c r="B39" s="14"/>
      <c r="C39" s="14"/>
      <c r="D39" s="14"/>
      <c r="E39" s="14"/>
      <c r="F39" s="14"/>
      <c r="G39" s="17"/>
      <c r="H39" s="17"/>
      <c r="I39" s="17"/>
      <c r="J39" s="17"/>
      <c r="K39" s="17"/>
      <c r="L39" s="17"/>
      <c r="M39" s="17"/>
      <c r="N39" s="17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8.2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ht="13.5" customHeight="1">
      <c r="B42" s="25"/>
      <c r="C42" s="25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13.5" customHeight="1">
      <c r="B43" s="43"/>
      <c r="C43" s="43"/>
      <c r="D43" s="25"/>
      <c r="E43" s="25"/>
      <c r="F43" s="25"/>
      <c r="G43" s="6"/>
      <c r="H43" s="6"/>
      <c r="I43" s="6"/>
      <c r="J43" s="6"/>
      <c r="K43" s="6"/>
      <c r="L43" s="6"/>
      <c r="M43" s="6"/>
      <c r="N43" s="6"/>
      <c r="O43" s="6"/>
      <c r="P43" s="35"/>
      <c r="Q43" s="6"/>
    </row>
    <row r="44" spans="2:17" s="7" customFormat="1" ht="51.75" customHeight="1">
      <c r="B44" s="25"/>
      <c r="C44" s="603"/>
      <c r="D44" s="25"/>
      <c r="E44" s="603"/>
      <c r="F44" s="25"/>
      <c r="G44" s="603"/>
      <c r="H44" s="25"/>
      <c r="I44" s="603"/>
      <c r="J44" s="25"/>
      <c r="K44" s="603"/>
      <c r="L44" s="25"/>
      <c r="M44" s="25"/>
      <c r="N44" s="603"/>
      <c r="O44" s="25"/>
      <c r="P44" s="34"/>
      <c r="Q44" s="42"/>
    </row>
    <row r="45" spans="2:17" s="7" customFormat="1" ht="48.75" customHeight="1">
      <c r="B45" s="25"/>
      <c r="C45" s="603"/>
      <c r="D45" s="25"/>
      <c r="E45" s="603"/>
      <c r="F45" s="25"/>
      <c r="G45" s="603"/>
      <c r="H45" s="25"/>
      <c r="I45" s="603"/>
      <c r="J45" s="25"/>
      <c r="K45" s="603"/>
      <c r="L45" s="25"/>
      <c r="M45" s="25"/>
      <c r="N45" s="603"/>
      <c r="O45" s="25"/>
      <c r="P45" s="34"/>
      <c r="Q45" s="6"/>
    </row>
    <row r="46" spans="2:17" s="7" customFormat="1" ht="15" customHeight="1">
      <c r="B46" s="25"/>
      <c r="C46" s="6"/>
      <c r="D46" s="25"/>
      <c r="E46" s="6"/>
      <c r="F46" s="25"/>
      <c r="G46" s="6"/>
      <c r="H46" s="25"/>
      <c r="I46" s="6"/>
      <c r="J46" s="25"/>
      <c r="K46" s="6"/>
      <c r="L46" s="25"/>
      <c r="M46" s="25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37.5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35"/>
      <c r="Q49" s="6"/>
    </row>
    <row r="50" spans="2:17" s="7" customFormat="1" ht="78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s="7" customFormat="1" ht="81.75" customHeight="1">
      <c r="B51" s="24"/>
      <c r="C51" s="6"/>
      <c r="D51" s="24"/>
      <c r="E51" s="6"/>
      <c r="F51" s="24"/>
      <c r="G51" s="6"/>
      <c r="H51" s="24"/>
      <c r="I51" s="6"/>
      <c r="J51" s="24"/>
      <c r="K51" s="6"/>
      <c r="L51" s="24"/>
      <c r="M51" s="24"/>
      <c r="N51" s="6"/>
      <c r="O51" s="6"/>
      <c r="P51" s="6"/>
      <c r="Q51" s="6"/>
    </row>
    <row r="52" spans="2:17" ht="21" customHeight="1">
      <c r="B52" s="601"/>
      <c r="C52" s="601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39"/>
      <c r="P52" s="39"/>
      <c r="Q52" s="39"/>
    </row>
    <row r="53" spans="2:17" ht="39.75" customHeight="1">
      <c r="B53" s="121" t="s">
        <v>92</v>
      </c>
      <c r="C53" s="43"/>
      <c r="D53" s="6"/>
      <c r="E53" s="6"/>
      <c r="F53" s="6"/>
      <c r="G53" s="6"/>
      <c r="H53" s="26"/>
      <c r="I53" s="26"/>
      <c r="J53" s="26"/>
      <c r="K53" s="26"/>
      <c r="L53" s="26"/>
      <c r="M53" s="26"/>
      <c r="N53" s="44"/>
      <c r="O53" s="44"/>
      <c r="P53" s="44"/>
      <c r="Q53" s="42"/>
    </row>
    <row r="54" spans="2:17" ht="111" customHeight="1">
      <c r="B54" s="581"/>
      <c r="C54" s="582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4"/>
      <c r="O54" s="112"/>
      <c r="P54" s="112"/>
      <c r="Q54" s="42"/>
    </row>
    <row r="55" spans="2:17" ht="9" customHeight="1">
      <c r="B55" s="601"/>
      <c r="C55" s="601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39"/>
      <c r="P55" s="39"/>
      <c r="Q55" s="24"/>
    </row>
  </sheetData>
  <sheetProtection password="EC05" sheet="1"/>
  <mergeCells count="83">
    <mergeCell ref="B24:E24"/>
    <mergeCell ref="B22:E22"/>
    <mergeCell ref="B28:E28"/>
    <mergeCell ref="B27:E27"/>
    <mergeCell ref="M22:N22"/>
    <mergeCell ref="M28:N28"/>
    <mergeCell ref="M23:N23"/>
    <mergeCell ref="B26:E26"/>
    <mergeCell ref="B19:E19"/>
    <mergeCell ref="B55:N55"/>
    <mergeCell ref="B20:E20"/>
    <mergeCell ref="B23:E23"/>
    <mergeCell ref="C44:C45"/>
    <mergeCell ref="L37:N37"/>
    <mergeCell ref="G36:H36"/>
    <mergeCell ref="B36:D36"/>
    <mergeCell ref="B21:E21"/>
    <mergeCell ref="B37:E37"/>
    <mergeCell ref="K19:L19"/>
    <mergeCell ref="I33:K35"/>
    <mergeCell ref="L33:N34"/>
    <mergeCell ref="K22:L22"/>
    <mergeCell ref="K25:L25"/>
    <mergeCell ref="K27:L27"/>
    <mergeCell ref="M21:N21"/>
    <mergeCell ref="B3:E5"/>
    <mergeCell ref="B12:E12"/>
    <mergeCell ref="B14:E14"/>
    <mergeCell ref="B15:E15"/>
    <mergeCell ref="B13:E13"/>
    <mergeCell ref="B18:E18"/>
    <mergeCell ref="B16:E16"/>
    <mergeCell ref="B17:E17"/>
    <mergeCell ref="B33:E35"/>
    <mergeCell ref="G38:H38"/>
    <mergeCell ref="L38:N38"/>
    <mergeCell ref="B25:E25"/>
    <mergeCell ref="K12:L12"/>
    <mergeCell ref="K21:L21"/>
    <mergeCell ref="K15:L15"/>
    <mergeCell ref="K16:L16"/>
    <mergeCell ref="K23:L23"/>
    <mergeCell ref="K17:L17"/>
    <mergeCell ref="K18:L18"/>
    <mergeCell ref="I38:K38"/>
    <mergeCell ref="I37:K37"/>
    <mergeCell ref="G37:H37"/>
    <mergeCell ref="B52:N52"/>
    <mergeCell ref="N44:N45"/>
    <mergeCell ref="E44:E45"/>
    <mergeCell ref="G44:G45"/>
    <mergeCell ref="I44:I45"/>
    <mergeCell ref="K44:K45"/>
    <mergeCell ref="B38:E38"/>
    <mergeCell ref="G3:G5"/>
    <mergeCell ref="G33:H35"/>
    <mergeCell ref="K20:L20"/>
    <mergeCell ref="M16:N16"/>
    <mergeCell ref="M18:N18"/>
    <mergeCell ref="M19:N19"/>
    <mergeCell ref="M20:N20"/>
    <mergeCell ref="K5:L5"/>
    <mergeCell ref="K13:L13"/>
    <mergeCell ref="K14:L14"/>
    <mergeCell ref="M17:N17"/>
    <mergeCell ref="B54:N54"/>
    <mergeCell ref="M5:N5"/>
    <mergeCell ref="M12:N12"/>
    <mergeCell ref="M13:N13"/>
    <mergeCell ref="M14:N14"/>
    <mergeCell ref="M15:N15"/>
    <mergeCell ref="F3:F5"/>
    <mergeCell ref="F33:F35"/>
    <mergeCell ref="H3:N3"/>
    <mergeCell ref="M24:N24"/>
    <mergeCell ref="M25:N25"/>
    <mergeCell ref="M26:N26"/>
    <mergeCell ref="M27:N27"/>
    <mergeCell ref="I36:K36"/>
    <mergeCell ref="K26:L26"/>
    <mergeCell ref="L36:N36"/>
    <mergeCell ref="K28:L28"/>
    <mergeCell ref="K24:L24"/>
  </mergeCells>
  <dataValidations count="199"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C48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I48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K48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G48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N48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O48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P48">
      <formula1>0</formula1>
      <formula2>9999999</formula2>
    </dataValidation>
    <dataValidation type="whole" allowBlank="1" showErrorMessage="1" errorTitle="Pozor!" error="Vkládejte pouze číselné hodnoty!" sqref="N29">
      <formula1>0</formula1>
      <formula2>99999999</formula2>
    </dataValidation>
    <dataValidation type="whole" allowBlank="1" showErrorMessage="1" errorTitle="Pozor!" error="Vkládejte pouze číselné hodnoty!" sqref="O29">
      <formula1>0</formula1>
      <formula2>99999999</formula2>
    </dataValidation>
    <dataValidation type="whole" allowBlank="1" showErrorMessage="1" errorTitle="Pozor!" error="Vkládejte pouze číselné hodnoty!" sqref="P29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M29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G29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H29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I29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J29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K29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type="whole" allowBlank="1" showErrorMessage="1" errorTitle="Pozor!" error="Vkládejte pouze číselné hodnoty!" sqref="L29">
      <formula1>0</formula1>
      <formula2>99999999</formula2>
    </dataValidation>
    <dataValidation allowBlank="1" showErrorMessage="1" errorTitle="Pozor!" error="Vkládejte pouze číselné hodnoty!" sqref="G37">
      <formula1>99999999</formula1>
    </dataValidation>
    <dataValidation allowBlank="1" showErrorMessage="1" errorTitle="Pozor!" error="Vkládejte pouze číselné hodnoty!" sqref="L37">
      <formula1>99999999</formula1>
    </dataValidation>
    <dataValidation allowBlank="1" showErrorMessage="1" errorTitle="Pozor!" error="Vkládejte pouze číselné hodnoty!" sqref="M37">
      <formula1>99999999</formula1>
    </dataValidation>
    <dataValidation allowBlank="1" showErrorMessage="1" errorTitle="Pozor!" error="Vkládejte pouze číselné hodnoty!" sqref="I37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ziky</dc:creator>
  <cp:keywords/>
  <dc:description/>
  <cp:lastModifiedBy>Administrator</cp:lastModifiedBy>
  <dcterms:created xsi:type="dcterms:W3CDTF">2002-09-23T09:59:31Z</dcterms:created>
  <dcterms:modified xsi:type="dcterms:W3CDTF">2018-05-16T09:36:47Z</dcterms:modified>
  <cp:category/>
  <cp:version/>
  <cp:contentType/>
  <cp:contentStatus/>
</cp:coreProperties>
</file>